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13_ncr:1_{F6EDFB4A-F7D3-4292-B8C3-ACE6D46C8FC2}" xr6:coauthVersionLast="47" xr6:coauthVersionMax="47" xr10:uidLastSave="{00000000-0000-0000-0000-000000000000}"/>
  <bookViews>
    <workbookView xWindow="3015" yWindow="2250" windowWidth="23115" windowHeight="13425" tabRatio="738" xr2:uid="{00000000-000D-0000-FFFF-FFFF00000000}"/>
  </bookViews>
  <sheets>
    <sheet name="Fall 2023" sheetId="20" r:id="rId1"/>
    <sheet name="Fall 2022" sheetId="19" r:id="rId2"/>
    <sheet name="Fall 2021" sheetId="18" r:id="rId3"/>
    <sheet name="Fall 2020" sheetId="17" r:id="rId4"/>
    <sheet name="Fall 2019" sheetId="16" r:id="rId5"/>
    <sheet name="Fall 2018" sheetId="15" r:id="rId6"/>
    <sheet name="Fall 2017" sheetId="14" r:id="rId7"/>
    <sheet name="Fall 2016" sheetId="13" r:id="rId8"/>
    <sheet name="Fall 2015" sheetId="12" r:id="rId9"/>
    <sheet name="Fall 2014" sheetId="8" r:id="rId10"/>
    <sheet name="Fall 2013" sheetId="6" r:id="rId11"/>
    <sheet name="Fall 2012" sheetId="9" r:id="rId12"/>
    <sheet name="Fall 2011" sheetId="10" r:id="rId13"/>
    <sheet name="Fall 2010" sheetId="11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" i="20" l="1"/>
  <c r="M5" i="20"/>
  <c r="K5" i="20"/>
  <c r="I5" i="20"/>
  <c r="G5" i="20"/>
  <c r="E5" i="20"/>
  <c r="C5" i="20"/>
  <c r="T5" i="20"/>
  <c r="T11" i="20"/>
  <c r="O11" i="20" s="1"/>
  <c r="T10" i="20"/>
  <c r="O10" i="20" s="1"/>
  <c r="T9" i="20"/>
  <c r="O9" i="20" s="1"/>
  <c r="T8" i="20"/>
  <c r="O8" i="20" s="1"/>
  <c r="R7" i="20"/>
  <c r="R4" i="20" s="1"/>
  <c r="P7" i="20"/>
  <c r="P4" i="20" s="1"/>
  <c r="N7" i="20"/>
  <c r="L7" i="20"/>
  <c r="L4" i="20" s="1"/>
  <c r="J7" i="20"/>
  <c r="J4" i="20" s="1"/>
  <c r="H7" i="20"/>
  <c r="H4" i="20" s="1"/>
  <c r="F7" i="20"/>
  <c r="F4" i="20" s="1"/>
  <c r="D7" i="20"/>
  <c r="D4" i="20" s="1"/>
  <c r="B7" i="20"/>
  <c r="T6" i="20"/>
  <c r="K6" i="20" s="1"/>
  <c r="N4" i="20"/>
  <c r="T23" i="19"/>
  <c r="O23" i="19" s="1"/>
  <c r="T22" i="19"/>
  <c r="O22" i="19" s="1"/>
  <c r="T21" i="19"/>
  <c r="O21" i="19" s="1"/>
  <c r="T20" i="19"/>
  <c r="O20" i="19" s="1"/>
  <c r="R19" i="19"/>
  <c r="P19" i="19"/>
  <c r="N19" i="19"/>
  <c r="L19" i="19"/>
  <c r="J19" i="19"/>
  <c r="H19" i="19"/>
  <c r="F19" i="19"/>
  <c r="D19" i="19"/>
  <c r="B19" i="19"/>
  <c r="T18" i="19"/>
  <c r="M18" i="19" s="1"/>
  <c r="T17" i="19"/>
  <c r="M17" i="19" s="1"/>
  <c r="T16" i="19"/>
  <c r="M16" i="19" s="1"/>
  <c r="T15" i="19"/>
  <c r="M15" i="19" s="1"/>
  <c r="T14" i="19"/>
  <c r="M14" i="19" s="1"/>
  <c r="T13" i="19"/>
  <c r="M13" i="19" s="1"/>
  <c r="T12" i="19"/>
  <c r="M12" i="19" s="1"/>
  <c r="T11" i="19"/>
  <c r="M11" i="19" s="1"/>
  <c r="T10" i="19"/>
  <c r="M10" i="19" s="1"/>
  <c r="T9" i="19"/>
  <c r="M9" i="19" s="1"/>
  <c r="T8" i="19"/>
  <c r="M8" i="19" s="1"/>
  <c r="T7" i="19"/>
  <c r="K7" i="19" s="1"/>
  <c r="T6" i="19"/>
  <c r="K6" i="19" s="1"/>
  <c r="R5" i="19"/>
  <c r="P5" i="19"/>
  <c r="N5" i="19"/>
  <c r="L5" i="19"/>
  <c r="J5" i="19"/>
  <c r="J4" i="19" s="1"/>
  <c r="H5" i="19"/>
  <c r="F5" i="19"/>
  <c r="D5" i="19"/>
  <c r="B5" i="19"/>
  <c r="G6" i="20" l="1"/>
  <c r="I6" i="20"/>
  <c r="M6" i="20"/>
  <c r="T7" i="20"/>
  <c r="M7" i="20" s="1"/>
  <c r="B4" i="20"/>
  <c r="T4" i="20" s="1"/>
  <c r="G4" i="20" s="1"/>
  <c r="I9" i="20"/>
  <c r="I11" i="20"/>
  <c r="I8" i="20"/>
  <c r="I10" i="20"/>
  <c r="C8" i="20"/>
  <c r="K8" i="20"/>
  <c r="C9" i="20"/>
  <c r="K9" i="20"/>
  <c r="C10" i="20"/>
  <c r="K10" i="20"/>
  <c r="C11" i="20"/>
  <c r="K11" i="20"/>
  <c r="E6" i="20"/>
  <c r="O6" i="20"/>
  <c r="E8" i="20"/>
  <c r="M8" i="20"/>
  <c r="E9" i="20"/>
  <c r="M9" i="20"/>
  <c r="E10" i="20"/>
  <c r="M10" i="20"/>
  <c r="E11" i="20"/>
  <c r="M11" i="20"/>
  <c r="G8" i="20"/>
  <c r="G9" i="20"/>
  <c r="G10" i="20"/>
  <c r="G11" i="20"/>
  <c r="C6" i="20"/>
  <c r="R4" i="19"/>
  <c r="B4" i="19"/>
  <c r="P4" i="19"/>
  <c r="N4" i="19"/>
  <c r="D4" i="19"/>
  <c r="F4" i="19"/>
  <c r="I18" i="19"/>
  <c r="E18" i="19"/>
  <c r="G18" i="19"/>
  <c r="O18" i="19"/>
  <c r="C18" i="19"/>
  <c r="K18" i="19"/>
  <c r="L4" i="19"/>
  <c r="K23" i="19"/>
  <c r="H4" i="19"/>
  <c r="I21" i="19"/>
  <c r="K20" i="19"/>
  <c r="E22" i="19"/>
  <c r="C23" i="19"/>
  <c r="T19" i="19"/>
  <c r="O19" i="19" s="1"/>
  <c r="E23" i="19"/>
  <c r="C20" i="19"/>
  <c r="C21" i="19"/>
  <c r="K22" i="19"/>
  <c r="I20" i="19"/>
  <c r="E21" i="19"/>
  <c r="C22" i="19"/>
  <c r="M22" i="19"/>
  <c r="I23" i="19"/>
  <c r="K21" i="19"/>
  <c r="I22" i="19"/>
  <c r="M23" i="19"/>
  <c r="I15" i="19"/>
  <c r="I16" i="19"/>
  <c r="I8" i="19"/>
  <c r="I10" i="19"/>
  <c r="I12" i="19"/>
  <c r="I14" i="19"/>
  <c r="I17" i="19"/>
  <c r="E6" i="19"/>
  <c r="C8" i="19"/>
  <c r="C9" i="19"/>
  <c r="C10" i="19"/>
  <c r="C11" i="19"/>
  <c r="C12" i="19"/>
  <c r="C13" i="19"/>
  <c r="C14" i="19"/>
  <c r="C15" i="19"/>
  <c r="K16" i="19"/>
  <c r="M6" i="19"/>
  <c r="M7" i="19"/>
  <c r="G8" i="19"/>
  <c r="O8" i="19"/>
  <c r="G9" i="19"/>
  <c r="O9" i="19"/>
  <c r="G10" i="19"/>
  <c r="O10" i="19"/>
  <c r="G11" i="19"/>
  <c r="O11" i="19"/>
  <c r="G12" i="19"/>
  <c r="O12" i="19"/>
  <c r="G13" i="19"/>
  <c r="O13" i="19"/>
  <c r="G14" i="19"/>
  <c r="O14" i="19"/>
  <c r="G15" i="19"/>
  <c r="O15" i="19"/>
  <c r="G16" i="19"/>
  <c r="O16" i="19"/>
  <c r="G17" i="19"/>
  <c r="O17" i="19"/>
  <c r="I9" i="19"/>
  <c r="I11" i="19"/>
  <c r="I13" i="19"/>
  <c r="E7" i="19"/>
  <c r="K8" i="19"/>
  <c r="K9" i="19"/>
  <c r="K10" i="19"/>
  <c r="K11" i="19"/>
  <c r="K12" i="19"/>
  <c r="K13" i="19"/>
  <c r="K14" i="19"/>
  <c r="K15" i="19"/>
  <c r="C16" i="19"/>
  <c r="C17" i="19"/>
  <c r="K17" i="19"/>
  <c r="I6" i="19"/>
  <c r="I7" i="19"/>
  <c r="E8" i="19"/>
  <c r="E9" i="19"/>
  <c r="E10" i="19"/>
  <c r="E11" i="19"/>
  <c r="E12" i="19"/>
  <c r="E13" i="19"/>
  <c r="E14" i="19"/>
  <c r="E15" i="19"/>
  <c r="E16" i="19"/>
  <c r="E17" i="19"/>
  <c r="G6" i="19"/>
  <c r="O6" i="19"/>
  <c r="G7" i="19"/>
  <c r="O7" i="19"/>
  <c r="E20" i="19"/>
  <c r="M20" i="19"/>
  <c r="M21" i="19"/>
  <c r="T5" i="19"/>
  <c r="C5" i="19" s="1"/>
  <c r="G20" i="19"/>
  <c r="G21" i="19"/>
  <c r="G22" i="19"/>
  <c r="G23" i="19"/>
  <c r="C6" i="19"/>
  <c r="C7" i="19"/>
  <c r="T23" i="18"/>
  <c r="O23" i="18" s="1"/>
  <c r="T22" i="18"/>
  <c r="O22" i="18" s="1"/>
  <c r="T21" i="18"/>
  <c r="O21" i="18" s="1"/>
  <c r="T20" i="18"/>
  <c r="O20" i="18" s="1"/>
  <c r="R19" i="18"/>
  <c r="P19" i="18"/>
  <c r="N19" i="18"/>
  <c r="L19" i="18"/>
  <c r="J19" i="18"/>
  <c r="H19" i="18"/>
  <c r="F19" i="18"/>
  <c r="D19" i="18"/>
  <c r="B19" i="18"/>
  <c r="T18" i="18"/>
  <c r="O18" i="18" s="1"/>
  <c r="T17" i="18"/>
  <c r="K17" i="18" s="1"/>
  <c r="T16" i="18"/>
  <c r="K16" i="18" s="1"/>
  <c r="T15" i="18"/>
  <c r="K15" i="18" s="1"/>
  <c r="T14" i="18"/>
  <c r="K14" i="18" s="1"/>
  <c r="T13" i="18"/>
  <c r="K13" i="18" s="1"/>
  <c r="T12" i="18"/>
  <c r="K12" i="18" s="1"/>
  <c r="T11" i="18"/>
  <c r="K11" i="18" s="1"/>
  <c r="T10" i="18"/>
  <c r="K10" i="18" s="1"/>
  <c r="T9" i="18"/>
  <c r="K9" i="18" s="1"/>
  <c r="T8" i="18"/>
  <c r="K8" i="18" s="1"/>
  <c r="T7" i="18"/>
  <c r="K7" i="18" s="1"/>
  <c r="T6" i="18"/>
  <c r="K6" i="18" s="1"/>
  <c r="R5" i="18"/>
  <c r="P5" i="18"/>
  <c r="N5" i="18"/>
  <c r="L5" i="18"/>
  <c r="J5" i="18"/>
  <c r="H5" i="18"/>
  <c r="H4" i="18" s="1"/>
  <c r="F5" i="18"/>
  <c r="D5" i="18"/>
  <c r="B5" i="18"/>
  <c r="K7" i="20" l="1"/>
  <c r="C7" i="20"/>
  <c r="I7" i="20"/>
  <c r="E7" i="20"/>
  <c r="G7" i="20"/>
  <c r="O7" i="20"/>
  <c r="K4" i="20"/>
  <c r="I4" i="20"/>
  <c r="O4" i="20"/>
  <c r="C4" i="20"/>
  <c r="M4" i="20"/>
  <c r="E4" i="20"/>
  <c r="T4" i="19"/>
  <c r="E19" i="19"/>
  <c r="C19" i="19"/>
  <c r="M19" i="19"/>
  <c r="G19" i="19"/>
  <c r="I19" i="19"/>
  <c r="K19" i="19"/>
  <c r="G5" i="19"/>
  <c r="M5" i="19"/>
  <c r="I5" i="19"/>
  <c r="E5" i="19"/>
  <c r="O5" i="19"/>
  <c r="K5" i="19"/>
  <c r="R4" i="18"/>
  <c r="N4" i="18"/>
  <c r="L4" i="18"/>
  <c r="F4" i="18"/>
  <c r="D4" i="18"/>
  <c r="P4" i="18"/>
  <c r="M20" i="18"/>
  <c r="J4" i="18"/>
  <c r="T19" i="18"/>
  <c r="M19" i="18" s="1"/>
  <c r="C23" i="18"/>
  <c r="M23" i="18"/>
  <c r="K21" i="18"/>
  <c r="E23" i="18"/>
  <c r="K23" i="18"/>
  <c r="E21" i="18"/>
  <c r="C20" i="18"/>
  <c r="I21" i="18"/>
  <c r="M22" i="18"/>
  <c r="I23" i="18"/>
  <c r="C22" i="18"/>
  <c r="E22" i="18"/>
  <c r="I20" i="18"/>
  <c r="C21" i="18"/>
  <c r="M21" i="18"/>
  <c r="I22" i="18"/>
  <c r="E20" i="18"/>
  <c r="K20" i="18"/>
  <c r="K22" i="18"/>
  <c r="I18" i="18"/>
  <c r="C18" i="18"/>
  <c r="E18" i="18"/>
  <c r="M18" i="18"/>
  <c r="K18" i="18"/>
  <c r="G18" i="18"/>
  <c r="T5" i="18"/>
  <c r="K5" i="18" s="1"/>
  <c r="I15" i="18"/>
  <c r="I6" i="18"/>
  <c r="I10" i="18"/>
  <c r="E6" i="18"/>
  <c r="M6" i="18"/>
  <c r="E7" i="18"/>
  <c r="M7" i="18"/>
  <c r="E8" i="18"/>
  <c r="M8" i="18"/>
  <c r="E9" i="18"/>
  <c r="M9" i="18"/>
  <c r="E10" i="18"/>
  <c r="M10" i="18"/>
  <c r="E11" i="18"/>
  <c r="M11" i="18"/>
  <c r="E12" i="18"/>
  <c r="M12" i="18"/>
  <c r="E13" i="18"/>
  <c r="M13" i="18"/>
  <c r="E14" i="18"/>
  <c r="M14" i="18"/>
  <c r="E15" i="18"/>
  <c r="M15" i="18"/>
  <c r="E16" i="18"/>
  <c r="M16" i="18"/>
  <c r="E17" i="18"/>
  <c r="M17" i="18"/>
  <c r="I7" i="18"/>
  <c r="I8" i="18"/>
  <c r="I9" i="18"/>
  <c r="I11" i="18"/>
  <c r="I12" i="18"/>
  <c r="I13" i="18"/>
  <c r="I16" i="18"/>
  <c r="B4" i="18"/>
  <c r="G6" i="18"/>
  <c r="O6" i="18"/>
  <c r="G7" i="18"/>
  <c r="O7" i="18"/>
  <c r="G8" i="18"/>
  <c r="O8" i="18"/>
  <c r="G9" i="18"/>
  <c r="O9" i="18"/>
  <c r="G10" i="18"/>
  <c r="O10" i="18"/>
  <c r="G11" i="18"/>
  <c r="O11" i="18"/>
  <c r="G12" i="18"/>
  <c r="O12" i="18"/>
  <c r="G13" i="18"/>
  <c r="O13" i="18"/>
  <c r="G14" i="18"/>
  <c r="O14" i="18"/>
  <c r="G15" i="18"/>
  <c r="O15" i="18"/>
  <c r="G16" i="18"/>
  <c r="O16" i="18"/>
  <c r="G17" i="18"/>
  <c r="O17" i="18"/>
  <c r="I14" i="18"/>
  <c r="I17" i="18"/>
  <c r="C6" i="18"/>
  <c r="C7" i="18"/>
  <c r="C8" i="18"/>
  <c r="C9" i="18"/>
  <c r="C10" i="18"/>
  <c r="C11" i="18"/>
  <c r="C12" i="18"/>
  <c r="C13" i="18"/>
  <c r="C14" i="18"/>
  <c r="C15" i="18"/>
  <c r="C16" i="18"/>
  <c r="C17" i="18"/>
  <c r="G20" i="18"/>
  <c r="G21" i="18"/>
  <c r="G22" i="18"/>
  <c r="G23" i="18"/>
  <c r="R19" i="17"/>
  <c r="P19" i="17"/>
  <c r="N19" i="17"/>
  <c r="L19" i="17"/>
  <c r="J19" i="17"/>
  <c r="H19" i="17"/>
  <c r="F19" i="17"/>
  <c r="D19" i="17"/>
  <c r="B19" i="17"/>
  <c r="J5" i="17"/>
  <c r="H5" i="17"/>
  <c r="F5" i="17"/>
  <c r="D5" i="17"/>
  <c r="B5" i="17"/>
  <c r="R5" i="17"/>
  <c r="P5" i="17"/>
  <c r="N5" i="17"/>
  <c r="L5" i="17"/>
  <c r="T23" i="17"/>
  <c r="I23" i="17" s="1"/>
  <c r="T22" i="17"/>
  <c r="I22" i="17" s="1"/>
  <c r="T21" i="17"/>
  <c r="I21" i="17" s="1"/>
  <c r="T20" i="17"/>
  <c r="I20" i="17" s="1"/>
  <c r="T18" i="17"/>
  <c r="I18" i="17" s="1"/>
  <c r="T17" i="17"/>
  <c r="I17" i="17" s="1"/>
  <c r="T16" i="17"/>
  <c r="I16" i="17" s="1"/>
  <c r="T15" i="17"/>
  <c r="I15" i="17" s="1"/>
  <c r="T14" i="17"/>
  <c r="I14" i="17" s="1"/>
  <c r="T13" i="17"/>
  <c r="I13" i="17" s="1"/>
  <c r="T12" i="17"/>
  <c r="I12" i="17" s="1"/>
  <c r="T11" i="17"/>
  <c r="I11" i="17" s="1"/>
  <c r="T10" i="17"/>
  <c r="I10" i="17" s="1"/>
  <c r="T9" i="17"/>
  <c r="I9" i="17" s="1"/>
  <c r="T8" i="17"/>
  <c r="I8" i="17" s="1"/>
  <c r="T7" i="17"/>
  <c r="I7" i="17" s="1"/>
  <c r="T6" i="17"/>
  <c r="I6" i="17" s="1"/>
  <c r="O5" i="18" l="1"/>
  <c r="M4" i="19"/>
  <c r="O4" i="19"/>
  <c r="G4" i="19"/>
  <c r="I4" i="19"/>
  <c r="E4" i="19"/>
  <c r="K4" i="19"/>
  <c r="C4" i="19"/>
  <c r="H4" i="17"/>
  <c r="T4" i="18"/>
  <c r="E4" i="18" s="1"/>
  <c r="E19" i="18"/>
  <c r="O19" i="18"/>
  <c r="C19" i="18"/>
  <c r="I19" i="18"/>
  <c r="K19" i="18"/>
  <c r="G19" i="18"/>
  <c r="E5" i="18"/>
  <c r="M5" i="18"/>
  <c r="C5" i="18"/>
  <c r="I5" i="18"/>
  <c r="G5" i="18"/>
  <c r="J4" i="17"/>
  <c r="P4" i="17"/>
  <c r="N4" i="17"/>
  <c r="M18" i="17"/>
  <c r="O18" i="17"/>
  <c r="R4" i="17"/>
  <c r="T5" i="17"/>
  <c r="I5" i="17" s="1"/>
  <c r="L4" i="17"/>
  <c r="F4" i="17"/>
  <c r="D4" i="17"/>
  <c r="T19" i="17"/>
  <c r="M19" i="17" s="1"/>
  <c r="B4" i="17"/>
  <c r="K21" i="17"/>
  <c r="M13" i="17"/>
  <c r="M22" i="17"/>
  <c r="O7" i="17"/>
  <c r="O13" i="17"/>
  <c r="M9" i="17"/>
  <c r="C23" i="17"/>
  <c r="O11" i="17"/>
  <c r="M16" i="17"/>
  <c r="K23" i="17"/>
  <c r="M23" i="17"/>
  <c r="M17" i="17"/>
  <c r="O9" i="17"/>
  <c r="M20" i="17"/>
  <c r="O15" i="17"/>
  <c r="O20" i="17"/>
  <c r="O22" i="17"/>
  <c r="O17" i="17"/>
  <c r="M21" i="17"/>
  <c r="O23" i="17"/>
  <c r="M7" i="17"/>
  <c r="M11" i="17"/>
  <c r="M15" i="17"/>
  <c r="K18" i="17"/>
  <c r="K6" i="17"/>
  <c r="K8" i="17"/>
  <c r="K10" i="17"/>
  <c r="K12" i="17"/>
  <c r="K14" i="17"/>
  <c r="K16" i="17"/>
  <c r="M6" i="17"/>
  <c r="M8" i="17"/>
  <c r="M10" i="17"/>
  <c r="M12" i="17"/>
  <c r="M14" i="17"/>
  <c r="O6" i="17"/>
  <c r="O8" i="17"/>
  <c r="O10" i="17"/>
  <c r="O12" i="17"/>
  <c r="O14" i="17"/>
  <c r="O16" i="17"/>
  <c r="O21" i="17"/>
  <c r="K7" i="17"/>
  <c r="K9" i="17"/>
  <c r="K11" i="17"/>
  <c r="K13" i="17"/>
  <c r="K15" i="17"/>
  <c r="K17" i="17"/>
  <c r="K20" i="17"/>
  <c r="K22" i="17"/>
  <c r="C8" i="17"/>
  <c r="C11" i="17"/>
  <c r="C14" i="17"/>
  <c r="E6" i="17"/>
  <c r="E8" i="17"/>
  <c r="E10" i="17"/>
  <c r="E11" i="17"/>
  <c r="E12" i="17"/>
  <c r="E13" i="17"/>
  <c r="E14" i="17"/>
  <c r="E15" i="17"/>
  <c r="E16" i="17"/>
  <c r="E17" i="17"/>
  <c r="E18" i="17"/>
  <c r="E20" i="17"/>
  <c r="E21" i="17"/>
  <c r="E22" i="17"/>
  <c r="E23" i="17"/>
  <c r="C6" i="17"/>
  <c r="C10" i="17"/>
  <c r="C13" i="17"/>
  <c r="C16" i="17"/>
  <c r="C17" i="17"/>
  <c r="C20" i="17"/>
  <c r="C22" i="17"/>
  <c r="E7" i="17"/>
  <c r="E9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20" i="17"/>
  <c r="G21" i="17"/>
  <c r="G22" i="17"/>
  <c r="G23" i="17"/>
  <c r="C7" i="17"/>
  <c r="C9" i="17"/>
  <c r="C12" i="17"/>
  <c r="C15" i="17"/>
  <c r="C18" i="17"/>
  <c r="C21" i="17"/>
  <c r="B5" i="16"/>
  <c r="R19" i="16"/>
  <c r="P19" i="16"/>
  <c r="N19" i="16"/>
  <c r="L19" i="16"/>
  <c r="J19" i="16"/>
  <c r="H19" i="16"/>
  <c r="F19" i="16"/>
  <c r="D19" i="16"/>
  <c r="B19" i="16"/>
  <c r="R5" i="16"/>
  <c r="R4" i="16" s="1"/>
  <c r="P5" i="16"/>
  <c r="N5" i="16"/>
  <c r="N4" i="16" s="1"/>
  <c r="L5" i="16"/>
  <c r="L4" i="16" s="1"/>
  <c r="J5" i="16"/>
  <c r="J4" i="16" s="1"/>
  <c r="H5" i="16"/>
  <c r="F5" i="16"/>
  <c r="D5" i="16"/>
  <c r="D4" i="16" s="1"/>
  <c r="F4" i="16" l="1"/>
  <c r="G4" i="18"/>
  <c r="K4" i="18"/>
  <c r="O4" i="18"/>
  <c r="C4" i="18"/>
  <c r="M4" i="18"/>
  <c r="I4" i="18"/>
  <c r="P4" i="16"/>
  <c r="H4" i="16"/>
  <c r="B4" i="16"/>
  <c r="T4" i="17"/>
  <c r="G4" i="17" s="1"/>
  <c r="O19" i="17"/>
  <c r="K19" i="17"/>
  <c r="E19" i="17"/>
  <c r="G19" i="17"/>
  <c r="I19" i="17"/>
  <c r="C19" i="17"/>
  <c r="C5" i="17"/>
  <c r="K5" i="17"/>
  <c r="G5" i="17"/>
  <c r="O5" i="17"/>
  <c r="M5" i="17"/>
  <c r="E5" i="17"/>
  <c r="T6" i="16"/>
  <c r="T7" i="16"/>
  <c r="I7" i="16" s="1"/>
  <c r="T8" i="16"/>
  <c r="I8" i="16" s="1"/>
  <c r="T9" i="16"/>
  <c r="I9" i="16" s="1"/>
  <c r="T10" i="16"/>
  <c r="I10" i="16" s="1"/>
  <c r="T11" i="16"/>
  <c r="I11" i="16" s="1"/>
  <c r="T12" i="16"/>
  <c r="I12" i="16" s="1"/>
  <c r="T13" i="16"/>
  <c r="G13" i="16" s="1"/>
  <c r="T14" i="16"/>
  <c r="G14" i="16" s="1"/>
  <c r="T15" i="16"/>
  <c r="G15" i="16" s="1"/>
  <c r="T16" i="16"/>
  <c r="G16" i="16" s="1"/>
  <c r="T17" i="16"/>
  <c r="G17" i="16" s="1"/>
  <c r="T18" i="16"/>
  <c r="T19" i="16"/>
  <c r="T20" i="16"/>
  <c r="I20" i="16" s="1"/>
  <c r="T21" i="16"/>
  <c r="I21" i="16" s="1"/>
  <c r="T22" i="16"/>
  <c r="I22" i="16" s="1"/>
  <c r="T23" i="16"/>
  <c r="I23" i="16" s="1"/>
  <c r="T4" i="16" l="1"/>
  <c r="C6" i="16"/>
  <c r="G6" i="16"/>
  <c r="I6" i="16"/>
  <c r="M6" i="16"/>
  <c r="O6" i="16"/>
  <c r="I4" i="17"/>
  <c r="M4" i="17"/>
  <c r="C4" i="17"/>
  <c r="O4" i="17"/>
  <c r="K4" i="17"/>
  <c r="E4" i="17"/>
  <c r="G18" i="16"/>
  <c r="K18" i="16"/>
  <c r="M18" i="16"/>
  <c r="C20" i="16"/>
  <c r="M11" i="16"/>
  <c r="O20" i="16"/>
  <c r="O11" i="16"/>
  <c r="O12" i="16"/>
  <c r="G8" i="16"/>
  <c r="E14" i="16"/>
  <c r="M12" i="16"/>
  <c r="M23" i="16"/>
  <c r="K22" i="16"/>
  <c r="M20" i="16"/>
  <c r="K23" i="16"/>
  <c r="K20" i="16"/>
  <c r="E18" i="16"/>
  <c r="M15" i="16"/>
  <c r="E13" i="16"/>
  <c r="G12" i="16"/>
  <c r="O8" i="16"/>
  <c r="O7" i="16"/>
  <c r="C23" i="16"/>
  <c r="E20" i="16"/>
  <c r="O10" i="16"/>
  <c r="M8" i="16"/>
  <c r="M7" i="16"/>
  <c r="M16" i="16"/>
  <c r="E15" i="16"/>
  <c r="E12" i="16"/>
  <c r="G11" i="16"/>
  <c r="M10" i="16"/>
  <c r="O9" i="16"/>
  <c r="E8" i="16"/>
  <c r="G7" i="16"/>
  <c r="G21" i="16"/>
  <c r="E9" i="16"/>
  <c r="G23" i="16"/>
  <c r="O22" i="16"/>
  <c r="E22" i="16"/>
  <c r="M21" i="16"/>
  <c r="C21" i="16"/>
  <c r="M17" i="16"/>
  <c r="E16" i="16"/>
  <c r="O13" i="16"/>
  <c r="E11" i="16"/>
  <c r="G10" i="16"/>
  <c r="M9" i="16"/>
  <c r="E7" i="16"/>
  <c r="O4" i="16"/>
  <c r="G4" i="16"/>
  <c r="G22" i="16"/>
  <c r="O21" i="16"/>
  <c r="E21" i="16"/>
  <c r="O23" i="16"/>
  <c r="E23" i="16"/>
  <c r="M22" i="16"/>
  <c r="C22" i="16"/>
  <c r="K21" i="16"/>
  <c r="G20" i="16"/>
  <c r="E17" i="16"/>
  <c r="M14" i="16"/>
  <c r="M13" i="16"/>
  <c r="E10" i="16"/>
  <c r="G9" i="16"/>
  <c r="E6" i="16"/>
  <c r="E19" i="16"/>
  <c r="I19" i="16"/>
  <c r="M19" i="16"/>
  <c r="C19" i="16"/>
  <c r="G19" i="16"/>
  <c r="K19" i="16"/>
  <c r="O19" i="16"/>
  <c r="E4" i="16"/>
  <c r="I4" i="16"/>
  <c r="M4" i="16"/>
  <c r="K4" i="16"/>
  <c r="C4" i="16"/>
  <c r="C18" i="16"/>
  <c r="K17" i="16"/>
  <c r="C17" i="16"/>
  <c r="K16" i="16"/>
  <c r="C16" i="16"/>
  <c r="K15" i="16"/>
  <c r="C15" i="16"/>
  <c r="K14" i="16"/>
  <c r="C14" i="16"/>
  <c r="K13" i="16"/>
  <c r="C13" i="16"/>
  <c r="K12" i="16"/>
  <c r="C12" i="16"/>
  <c r="K11" i="16"/>
  <c r="C11" i="16"/>
  <c r="K10" i="16"/>
  <c r="C10" i="16"/>
  <c r="K9" i="16"/>
  <c r="C9" i="16"/>
  <c r="K8" i="16"/>
  <c r="C8" i="16"/>
  <c r="K7" i="16"/>
  <c r="C7" i="16"/>
  <c r="K6" i="16"/>
  <c r="I18" i="16"/>
  <c r="I17" i="16"/>
  <c r="I16" i="16"/>
  <c r="I15" i="16"/>
  <c r="I14" i="16"/>
  <c r="I13" i="16"/>
  <c r="T5" i="16"/>
  <c r="O17" i="16"/>
  <c r="O16" i="16"/>
  <c r="O15" i="16"/>
  <c r="O14" i="16"/>
  <c r="C6" i="14"/>
  <c r="T23" i="15"/>
  <c r="O23" i="15" s="1"/>
  <c r="T22" i="15"/>
  <c r="O22" i="15" s="1"/>
  <c r="T21" i="15"/>
  <c r="O21" i="15" s="1"/>
  <c r="T20" i="15"/>
  <c r="O20" i="15" s="1"/>
  <c r="T18" i="15"/>
  <c r="O18" i="15" s="1"/>
  <c r="T17" i="15"/>
  <c r="O17" i="15" s="1"/>
  <c r="T16" i="15"/>
  <c r="O16" i="15" s="1"/>
  <c r="T15" i="15"/>
  <c r="O15" i="15" s="1"/>
  <c r="T14" i="15"/>
  <c r="O14" i="15" s="1"/>
  <c r="T13" i="15"/>
  <c r="O13" i="15" s="1"/>
  <c r="T12" i="15"/>
  <c r="O12" i="15" s="1"/>
  <c r="T11" i="15"/>
  <c r="O11" i="15" s="1"/>
  <c r="T10" i="15"/>
  <c r="O10" i="15" s="1"/>
  <c r="T9" i="15"/>
  <c r="O9" i="15" s="1"/>
  <c r="T8" i="15"/>
  <c r="O8" i="15" s="1"/>
  <c r="T7" i="15"/>
  <c r="O7" i="15" s="1"/>
  <c r="T6" i="15"/>
  <c r="O6" i="15" s="1"/>
  <c r="R19" i="15"/>
  <c r="P19" i="15"/>
  <c r="N19" i="15"/>
  <c r="L19" i="15"/>
  <c r="J19" i="15"/>
  <c r="H19" i="15"/>
  <c r="F19" i="15"/>
  <c r="D19" i="15"/>
  <c r="R5" i="15"/>
  <c r="R4" i="15"/>
  <c r="P5" i="15"/>
  <c r="P4" i="15"/>
  <c r="N5" i="15"/>
  <c r="N4" i="15"/>
  <c r="L5" i="15"/>
  <c r="L4" i="15"/>
  <c r="J5" i="15"/>
  <c r="J4" i="15"/>
  <c r="H5" i="15"/>
  <c r="H4" i="15"/>
  <c r="F5" i="15"/>
  <c r="F4" i="15"/>
  <c r="D5" i="15"/>
  <c r="D4" i="15"/>
  <c r="B19" i="15"/>
  <c r="B5" i="15"/>
  <c r="B4" i="15"/>
  <c r="T4" i="15" l="1"/>
  <c r="G4" i="15" s="1"/>
  <c r="T5" i="15"/>
  <c r="C5" i="15" s="1"/>
  <c r="C16" i="15"/>
  <c r="E16" i="15"/>
  <c r="G16" i="15"/>
  <c r="I16" i="15"/>
  <c r="K16" i="15"/>
  <c r="M16" i="15"/>
  <c r="C6" i="15"/>
  <c r="C20" i="15"/>
  <c r="E20" i="15"/>
  <c r="G20" i="15"/>
  <c r="I20" i="15"/>
  <c r="K20" i="15"/>
  <c r="M20" i="15"/>
  <c r="K5" i="15"/>
  <c r="C8" i="15"/>
  <c r="E8" i="15"/>
  <c r="G8" i="15"/>
  <c r="I8" i="15"/>
  <c r="K8" i="15"/>
  <c r="M8" i="15"/>
  <c r="C12" i="15"/>
  <c r="E12" i="15"/>
  <c r="G12" i="15"/>
  <c r="I12" i="15"/>
  <c r="K12" i="15"/>
  <c r="M12" i="15"/>
  <c r="C5" i="16"/>
  <c r="G5" i="16"/>
  <c r="K5" i="16"/>
  <c r="O5" i="16"/>
  <c r="I5" i="16"/>
  <c r="E5" i="16"/>
  <c r="M5" i="16"/>
  <c r="M5" i="15"/>
  <c r="M4" i="15"/>
  <c r="K4" i="15"/>
  <c r="I4" i="15"/>
  <c r="O4" i="15"/>
  <c r="E4" i="15"/>
  <c r="I5" i="15"/>
  <c r="C4" i="15"/>
  <c r="C9" i="15"/>
  <c r="C13" i="15"/>
  <c r="C17" i="15"/>
  <c r="C21" i="15"/>
  <c r="E5" i="15"/>
  <c r="E9" i="15"/>
  <c r="E13" i="15"/>
  <c r="E17" i="15"/>
  <c r="E21" i="15"/>
  <c r="G9" i="15"/>
  <c r="G13" i="15"/>
  <c r="G17" i="15"/>
  <c r="G21" i="15"/>
  <c r="I9" i="15"/>
  <c r="I13" i="15"/>
  <c r="I17" i="15"/>
  <c r="I21" i="15"/>
  <c r="K9" i="15"/>
  <c r="K13" i="15"/>
  <c r="K17" i="15"/>
  <c r="K21" i="15"/>
  <c r="M9" i="15"/>
  <c r="M13" i="15"/>
  <c r="M17" i="15"/>
  <c r="M21" i="15"/>
  <c r="T19" i="15"/>
  <c r="E19" i="15" s="1"/>
  <c r="C10" i="15"/>
  <c r="C14" i="15"/>
  <c r="C18" i="15"/>
  <c r="C22" i="15"/>
  <c r="E6" i="15"/>
  <c r="E10" i="15"/>
  <c r="E14" i="15"/>
  <c r="E18" i="15"/>
  <c r="E22" i="15"/>
  <c r="G6" i="15"/>
  <c r="G10" i="15"/>
  <c r="G14" i="15"/>
  <c r="G18" i="15"/>
  <c r="G22" i="15"/>
  <c r="I6" i="15"/>
  <c r="I10" i="15"/>
  <c r="I14" i="15"/>
  <c r="I18" i="15"/>
  <c r="I22" i="15"/>
  <c r="K6" i="15"/>
  <c r="K10" i="15"/>
  <c r="K14" i="15"/>
  <c r="K18" i="15"/>
  <c r="K22" i="15"/>
  <c r="M6" i="15"/>
  <c r="M10" i="15"/>
  <c r="M14" i="15"/>
  <c r="M18" i="15"/>
  <c r="M22" i="15"/>
  <c r="C7" i="15"/>
  <c r="C11" i="15"/>
  <c r="C15" i="15"/>
  <c r="C23" i="15"/>
  <c r="E7" i="15"/>
  <c r="E11" i="15"/>
  <c r="E15" i="15"/>
  <c r="E23" i="15"/>
  <c r="G7" i="15"/>
  <c r="G11" i="15"/>
  <c r="G15" i="15"/>
  <c r="G23" i="15"/>
  <c r="I7" i="15"/>
  <c r="I11" i="15"/>
  <c r="I15" i="15"/>
  <c r="I23" i="15"/>
  <c r="K7" i="15"/>
  <c r="K11" i="15"/>
  <c r="K15" i="15"/>
  <c r="K23" i="15"/>
  <c r="M7" i="15"/>
  <c r="M11" i="15"/>
  <c r="M15" i="15"/>
  <c r="M23" i="15"/>
  <c r="O23" i="14"/>
  <c r="M23" i="14"/>
  <c r="K23" i="14"/>
  <c r="I23" i="14"/>
  <c r="G23" i="14"/>
  <c r="E23" i="14"/>
  <c r="C23" i="14"/>
  <c r="O22" i="14"/>
  <c r="M22" i="14"/>
  <c r="K22" i="14"/>
  <c r="I22" i="14"/>
  <c r="G22" i="14"/>
  <c r="E22" i="14"/>
  <c r="C22" i="14"/>
  <c r="O21" i="14"/>
  <c r="M21" i="14"/>
  <c r="K21" i="14"/>
  <c r="I21" i="14"/>
  <c r="G21" i="14"/>
  <c r="E21" i="14"/>
  <c r="C21" i="14"/>
  <c r="O20" i="14"/>
  <c r="M20" i="14"/>
  <c r="K20" i="14"/>
  <c r="I20" i="14"/>
  <c r="G20" i="14"/>
  <c r="E20" i="14"/>
  <c r="C20" i="14"/>
  <c r="O18" i="14"/>
  <c r="M18" i="14"/>
  <c r="K18" i="14"/>
  <c r="I18" i="14"/>
  <c r="G18" i="14"/>
  <c r="E18" i="14"/>
  <c r="C18" i="14"/>
  <c r="O17" i="14"/>
  <c r="M17" i="14"/>
  <c r="K17" i="14"/>
  <c r="I17" i="14"/>
  <c r="G17" i="14"/>
  <c r="E17" i="14"/>
  <c r="C17" i="14"/>
  <c r="O16" i="14"/>
  <c r="M16" i="14"/>
  <c r="K16" i="14"/>
  <c r="I16" i="14"/>
  <c r="G16" i="14"/>
  <c r="E16" i="14"/>
  <c r="C16" i="14"/>
  <c r="O15" i="14"/>
  <c r="M15" i="14"/>
  <c r="K15" i="14"/>
  <c r="I15" i="14"/>
  <c r="G15" i="14"/>
  <c r="E15" i="14"/>
  <c r="C15" i="14"/>
  <c r="O14" i="14"/>
  <c r="M14" i="14"/>
  <c r="K14" i="14"/>
  <c r="I14" i="14"/>
  <c r="G14" i="14"/>
  <c r="E14" i="14"/>
  <c r="C14" i="14"/>
  <c r="O13" i="14"/>
  <c r="M13" i="14"/>
  <c r="K13" i="14"/>
  <c r="I13" i="14"/>
  <c r="G13" i="14"/>
  <c r="E13" i="14"/>
  <c r="C13" i="14"/>
  <c r="O12" i="14"/>
  <c r="M12" i="14"/>
  <c r="K12" i="14"/>
  <c r="I12" i="14"/>
  <c r="G12" i="14"/>
  <c r="E12" i="14"/>
  <c r="C12" i="14"/>
  <c r="O11" i="14"/>
  <c r="M11" i="14"/>
  <c r="K11" i="14"/>
  <c r="I11" i="14"/>
  <c r="G11" i="14"/>
  <c r="E11" i="14"/>
  <c r="C11" i="14"/>
  <c r="O10" i="14"/>
  <c r="M10" i="14"/>
  <c r="K10" i="14"/>
  <c r="I10" i="14"/>
  <c r="G10" i="14"/>
  <c r="E10" i="14"/>
  <c r="C10" i="14"/>
  <c r="O9" i="14"/>
  <c r="M9" i="14"/>
  <c r="K9" i="14"/>
  <c r="I9" i="14"/>
  <c r="G9" i="14"/>
  <c r="E9" i="14"/>
  <c r="C9" i="14"/>
  <c r="O8" i="14"/>
  <c r="M8" i="14"/>
  <c r="K8" i="14"/>
  <c r="I8" i="14"/>
  <c r="G8" i="14"/>
  <c r="E8" i="14"/>
  <c r="C8" i="14"/>
  <c r="O7" i="14"/>
  <c r="M7" i="14"/>
  <c r="K7" i="14"/>
  <c r="I7" i="14"/>
  <c r="G7" i="14"/>
  <c r="E7" i="14"/>
  <c r="C7" i="14"/>
  <c r="O6" i="14"/>
  <c r="M6" i="14"/>
  <c r="K6" i="14"/>
  <c r="I6" i="14"/>
  <c r="G6" i="14"/>
  <c r="E6" i="14"/>
  <c r="T19" i="14"/>
  <c r="R19" i="14"/>
  <c r="P19" i="14"/>
  <c r="N19" i="14"/>
  <c r="L19" i="14"/>
  <c r="J19" i="14"/>
  <c r="H19" i="14"/>
  <c r="F19" i="14"/>
  <c r="D19" i="14"/>
  <c r="B19" i="14"/>
  <c r="T5" i="14"/>
  <c r="R5" i="14"/>
  <c r="P5" i="14"/>
  <c r="N5" i="14"/>
  <c r="L5" i="14"/>
  <c r="J5" i="14"/>
  <c r="H5" i="14"/>
  <c r="F5" i="14"/>
  <c r="D5" i="14"/>
  <c r="B5" i="14"/>
  <c r="O5" i="15" l="1"/>
  <c r="I19" i="15"/>
  <c r="G5" i="15"/>
  <c r="G19" i="15"/>
  <c r="K19" i="15"/>
  <c r="I5" i="14"/>
  <c r="G19" i="14"/>
  <c r="E19" i="14"/>
  <c r="B4" i="14"/>
  <c r="R4" i="14"/>
  <c r="C19" i="15"/>
  <c r="M19" i="15"/>
  <c r="L4" i="14"/>
  <c r="O19" i="15"/>
  <c r="I19" i="14"/>
  <c r="K19" i="14"/>
  <c r="M19" i="14"/>
  <c r="O19" i="14"/>
  <c r="T4" i="14"/>
  <c r="E5" i="14"/>
  <c r="G5" i="14"/>
  <c r="C19" i="14"/>
  <c r="M5" i="14"/>
  <c r="O5" i="14"/>
  <c r="K5" i="14"/>
  <c r="C5" i="14"/>
  <c r="P4" i="14"/>
  <c r="H4" i="14"/>
  <c r="J4" i="14"/>
  <c r="N4" i="14"/>
  <c r="F4" i="14"/>
  <c r="D4" i="14"/>
  <c r="T23" i="13"/>
  <c r="K23" i="13" s="1"/>
  <c r="T22" i="13"/>
  <c r="K22" i="13" s="1"/>
  <c r="T21" i="13"/>
  <c r="K21" i="13" s="1"/>
  <c r="T20" i="13"/>
  <c r="K20" i="13" s="1"/>
  <c r="R19" i="13"/>
  <c r="P19" i="13"/>
  <c r="N19" i="13"/>
  <c r="L19" i="13"/>
  <c r="J19" i="13"/>
  <c r="H19" i="13"/>
  <c r="F19" i="13"/>
  <c r="D19" i="13"/>
  <c r="B19" i="13"/>
  <c r="T18" i="13"/>
  <c r="M18" i="13" s="1"/>
  <c r="T17" i="13"/>
  <c r="M17" i="13" s="1"/>
  <c r="T16" i="13"/>
  <c r="M16" i="13" s="1"/>
  <c r="T15" i="13"/>
  <c r="M15" i="13" s="1"/>
  <c r="T14" i="13"/>
  <c r="M14" i="13" s="1"/>
  <c r="T13" i="13"/>
  <c r="M13" i="13" s="1"/>
  <c r="T12" i="13"/>
  <c r="M12" i="13" s="1"/>
  <c r="T11" i="13"/>
  <c r="M11" i="13" s="1"/>
  <c r="T10" i="13"/>
  <c r="M10" i="13" s="1"/>
  <c r="T9" i="13"/>
  <c r="M9" i="13" s="1"/>
  <c r="T8" i="13"/>
  <c r="M8" i="13" s="1"/>
  <c r="T7" i="13"/>
  <c r="M7" i="13" s="1"/>
  <c r="T6" i="13"/>
  <c r="M6" i="13" s="1"/>
  <c r="R5" i="13"/>
  <c r="P5" i="13"/>
  <c r="N5" i="13"/>
  <c r="L5" i="13"/>
  <c r="J5" i="13"/>
  <c r="H5" i="13"/>
  <c r="F5" i="13"/>
  <c r="D5" i="13"/>
  <c r="B5" i="13"/>
  <c r="T23" i="12"/>
  <c r="K23" i="12" s="1"/>
  <c r="T22" i="12"/>
  <c r="K22" i="12" s="1"/>
  <c r="T21" i="12"/>
  <c r="K21" i="12" s="1"/>
  <c r="T20" i="12"/>
  <c r="K20" i="12" s="1"/>
  <c r="R19" i="12"/>
  <c r="P19" i="12"/>
  <c r="N19" i="12"/>
  <c r="L19" i="12"/>
  <c r="J19" i="12"/>
  <c r="H19" i="12"/>
  <c r="F19" i="12"/>
  <c r="D19" i="12"/>
  <c r="B19" i="12"/>
  <c r="T18" i="12"/>
  <c r="K18" i="12" s="1"/>
  <c r="T17" i="12"/>
  <c r="K17" i="12" s="1"/>
  <c r="T16" i="12"/>
  <c r="K16" i="12" s="1"/>
  <c r="T15" i="12"/>
  <c r="K15" i="12" s="1"/>
  <c r="T14" i="12"/>
  <c r="K14" i="12" s="1"/>
  <c r="T13" i="12"/>
  <c r="K13" i="12" s="1"/>
  <c r="T12" i="12"/>
  <c r="K12" i="12" s="1"/>
  <c r="T11" i="12"/>
  <c r="K11" i="12" s="1"/>
  <c r="T10" i="12"/>
  <c r="K10" i="12" s="1"/>
  <c r="T9" i="12"/>
  <c r="K9" i="12" s="1"/>
  <c r="T8" i="12"/>
  <c r="K8" i="12" s="1"/>
  <c r="T7" i="12"/>
  <c r="K7" i="12" s="1"/>
  <c r="T6" i="12"/>
  <c r="K6" i="12" s="1"/>
  <c r="R5" i="12"/>
  <c r="P5" i="12"/>
  <c r="N5" i="12"/>
  <c r="L5" i="12"/>
  <c r="J5" i="12"/>
  <c r="J24" i="12" s="1"/>
  <c r="H5" i="12"/>
  <c r="F5" i="12"/>
  <c r="D5" i="12"/>
  <c r="B5" i="12"/>
  <c r="B24" i="12" l="1"/>
  <c r="R24" i="13"/>
  <c r="F24" i="12"/>
  <c r="M15" i="12"/>
  <c r="M4" i="14"/>
  <c r="F24" i="13"/>
  <c r="N24" i="13"/>
  <c r="O20" i="13"/>
  <c r="I4" i="14"/>
  <c r="E4" i="14"/>
  <c r="G4" i="14"/>
  <c r="O4" i="14"/>
  <c r="C4" i="14"/>
  <c r="K4" i="14"/>
  <c r="O13" i="12"/>
  <c r="P24" i="12"/>
  <c r="I13" i="12"/>
  <c r="G15" i="12"/>
  <c r="L24" i="12"/>
  <c r="O12" i="12"/>
  <c r="H24" i="12"/>
  <c r="E11" i="12"/>
  <c r="G11" i="12"/>
  <c r="O10" i="12"/>
  <c r="O11" i="12"/>
  <c r="E13" i="12"/>
  <c r="T19" i="12"/>
  <c r="E19" i="12" s="1"/>
  <c r="E22" i="12"/>
  <c r="E20" i="12"/>
  <c r="E8" i="12"/>
  <c r="I11" i="12"/>
  <c r="E12" i="12"/>
  <c r="O8" i="12"/>
  <c r="M11" i="12"/>
  <c r="G12" i="12"/>
  <c r="G13" i="12"/>
  <c r="G16" i="12"/>
  <c r="E15" i="12"/>
  <c r="O15" i="12"/>
  <c r="O16" i="12"/>
  <c r="I17" i="12"/>
  <c r="E18" i="12"/>
  <c r="E7" i="12"/>
  <c r="E6" i="12"/>
  <c r="M7" i="12"/>
  <c r="G8" i="12"/>
  <c r="E14" i="12"/>
  <c r="M17" i="12"/>
  <c r="G18" i="12"/>
  <c r="G17" i="12"/>
  <c r="O6" i="12"/>
  <c r="O7" i="12"/>
  <c r="M8" i="12"/>
  <c r="E10" i="12"/>
  <c r="M13" i="12"/>
  <c r="O14" i="12"/>
  <c r="I15" i="12"/>
  <c r="E16" i="12"/>
  <c r="E17" i="12"/>
  <c r="O17" i="12"/>
  <c r="O18" i="12"/>
  <c r="E21" i="12"/>
  <c r="E23" i="12"/>
  <c r="E9" i="12"/>
  <c r="G9" i="12"/>
  <c r="G14" i="12"/>
  <c r="G6" i="12"/>
  <c r="M9" i="12"/>
  <c r="G10" i="12"/>
  <c r="I12" i="12"/>
  <c r="I14" i="12"/>
  <c r="I16" i="12"/>
  <c r="I18" i="12"/>
  <c r="M6" i="12"/>
  <c r="G7" i="12"/>
  <c r="O9" i="12"/>
  <c r="M10" i="12"/>
  <c r="M12" i="12"/>
  <c r="M14" i="12"/>
  <c r="M16" i="12"/>
  <c r="M18" i="12"/>
  <c r="J24" i="13"/>
  <c r="P24" i="13"/>
  <c r="O6" i="13"/>
  <c r="O21" i="13"/>
  <c r="E20" i="13"/>
  <c r="G14" i="13"/>
  <c r="O14" i="13"/>
  <c r="G20" i="13"/>
  <c r="M20" i="13"/>
  <c r="G6" i="13"/>
  <c r="G22" i="13"/>
  <c r="T19" i="13"/>
  <c r="K19" i="13" s="1"/>
  <c r="G21" i="13"/>
  <c r="G18" i="13"/>
  <c r="O18" i="13"/>
  <c r="G10" i="13"/>
  <c r="O10" i="13"/>
  <c r="I22" i="13"/>
  <c r="E23" i="13"/>
  <c r="M22" i="13"/>
  <c r="G23" i="13"/>
  <c r="I20" i="13"/>
  <c r="E21" i="13"/>
  <c r="E22" i="13"/>
  <c r="O22" i="13"/>
  <c r="O23" i="13"/>
  <c r="G9" i="13"/>
  <c r="G13" i="13"/>
  <c r="G17" i="13"/>
  <c r="O7" i="13"/>
  <c r="O11" i="13"/>
  <c r="O15" i="13"/>
  <c r="B24" i="13"/>
  <c r="I21" i="13"/>
  <c r="I23" i="13"/>
  <c r="M21" i="13"/>
  <c r="M23" i="13"/>
  <c r="G8" i="13"/>
  <c r="O9" i="13"/>
  <c r="G12" i="13"/>
  <c r="O13" i="13"/>
  <c r="G16" i="13"/>
  <c r="O17" i="13"/>
  <c r="G7" i="13"/>
  <c r="O8" i="13"/>
  <c r="G11" i="13"/>
  <c r="O12" i="13"/>
  <c r="G15" i="13"/>
  <c r="O16" i="13"/>
  <c r="T5" i="13"/>
  <c r="G5" i="13" s="1"/>
  <c r="I6" i="13"/>
  <c r="I7" i="13"/>
  <c r="I12" i="13"/>
  <c r="I13" i="13"/>
  <c r="I17" i="13"/>
  <c r="D24" i="13"/>
  <c r="H24" i="13"/>
  <c r="L24" i="13"/>
  <c r="I8" i="13"/>
  <c r="I11" i="13"/>
  <c r="I14" i="13"/>
  <c r="I16" i="13"/>
  <c r="K6" i="13"/>
  <c r="C8" i="13"/>
  <c r="C9" i="13"/>
  <c r="C10" i="13"/>
  <c r="C11" i="13"/>
  <c r="C12" i="13"/>
  <c r="K13" i="13"/>
  <c r="K14" i="13"/>
  <c r="C16" i="13"/>
  <c r="C17" i="13"/>
  <c r="C18" i="13"/>
  <c r="I9" i="13"/>
  <c r="I10" i="13"/>
  <c r="I15" i="13"/>
  <c r="I18" i="13"/>
  <c r="C6" i="13"/>
  <c r="C7" i="13"/>
  <c r="K7" i="13"/>
  <c r="K8" i="13"/>
  <c r="K9" i="13"/>
  <c r="K10" i="13"/>
  <c r="K11" i="13"/>
  <c r="K12" i="13"/>
  <c r="C13" i="13"/>
  <c r="C14" i="13"/>
  <c r="C15" i="13"/>
  <c r="K15" i="13"/>
  <c r="K16" i="13"/>
  <c r="K17" i="13"/>
  <c r="K18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C20" i="13"/>
  <c r="C21" i="13"/>
  <c r="C22" i="13"/>
  <c r="C23" i="13"/>
  <c r="T5" i="12"/>
  <c r="O5" i="12" s="1"/>
  <c r="I6" i="12"/>
  <c r="I8" i="12"/>
  <c r="I10" i="12"/>
  <c r="I20" i="12"/>
  <c r="I21" i="12"/>
  <c r="I22" i="12"/>
  <c r="I23" i="12"/>
  <c r="I7" i="12"/>
  <c r="I9" i="12"/>
  <c r="D24" i="12"/>
  <c r="N24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M20" i="12"/>
  <c r="M21" i="12"/>
  <c r="M22" i="12"/>
  <c r="M23" i="12"/>
  <c r="G20" i="12"/>
  <c r="O20" i="12"/>
  <c r="G21" i="12"/>
  <c r="O21" i="12"/>
  <c r="G22" i="12"/>
  <c r="O22" i="12"/>
  <c r="G23" i="12"/>
  <c r="O23" i="12"/>
  <c r="R24" i="12"/>
  <c r="C20" i="12"/>
  <c r="C21" i="12"/>
  <c r="C22" i="12"/>
  <c r="C23" i="12"/>
  <c r="R19" i="8"/>
  <c r="T21" i="8"/>
  <c r="T22" i="8"/>
  <c r="T23" i="8"/>
  <c r="T20" i="8"/>
  <c r="N19" i="8"/>
  <c r="L19" i="8"/>
  <c r="T18" i="8"/>
  <c r="R5" i="8"/>
  <c r="P5" i="8"/>
  <c r="T19" i="8" l="1"/>
  <c r="C5" i="12"/>
  <c r="K19" i="12"/>
  <c r="O19" i="12"/>
  <c r="G19" i="12"/>
  <c r="M19" i="12"/>
  <c r="I19" i="12"/>
  <c r="G5" i="12"/>
  <c r="K5" i="12"/>
  <c r="I5" i="12"/>
  <c r="O19" i="13"/>
  <c r="E19" i="13"/>
  <c r="I19" i="13"/>
  <c r="G19" i="13"/>
  <c r="C19" i="13"/>
  <c r="M19" i="13"/>
  <c r="C5" i="13"/>
  <c r="O5" i="13"/>
  <c r="K5" i="13"/>
  <c r="T24" i="13"/>
  <c r="E24" i="13" s="1"/>
  <c r="I5" i="13"/>
  <c r="M5" i="13"/>
  <c r="E5" i="13"/>
  <c r="T24" i="12"/>
  <c r="K24" i="12" s="1"/>
  <c r="E5" i="12"/>
  <c r="M5" i="12"/>
  <c r="T21" i="11"/>
  <c r="M21" i="11" s="1"/>
  <c r="T22" i="11"/>
  <c r="O22" i="11" s="1"/>
  <c r="T23" i="11"/>
  <c r="O23" i="11" s="1"/>
  <c r="T20" i="11"/>
  <c r="O20" i="11" s="1"/>
  <c r="L19" i="11"/>
  <c r="R19" i="11"/>
  <c r="R24" i="11" s="1"/>
  <c r="R5" i="11"/>
  <c r="P5" i="11"/>
  <c r="N5" i="11"/>
  <c r="T21" i="10"/>
  <c r="M21" i="10" s="1"/>
  <c r="T22" i="10"/>
  <c r="O22" i="10" s="1"/>
  <c r="T23" i="10"/>
  <c r="I23" i="10" s="1"/>
  <c r="T20" i="10"/>
  <c r="K20" i="10" s="1"/>
  <c r="F19" i="10"/>
  <c r="R19" i="10"/>
  <c r="R5" i="10"/>
  <c r="P5" i="10"/>
  <c r="T21" i="9"/>
  <c r="I21" i="9" s="1"/>
  <c r="T22" i="9"/>
  <c r="K22" i="9" s="1"/>
  <c r="T23" i="9"/>
  <c r="M23" i="9" s="1"/>
  <c r="T20" i="9"/>
  <c r="O20" i="9" s="1"/>
  <c r="R19" i="9"/>
  <c r="R24" i="9" s="1"/>
  <c r="P19" i="9"/>
  <c r="N19" i="9"/>
  <c r="L19" i="9"/>
  <c r="R5" i="9"/>
  <c r="P5" i="9"/>
  <c r="M23" i="11"/>
  <c r="I23" i="11"/>
  <c r="K22" i="11"/>
  <c r="O21" i="11"/>
  <c r="I21" i="11"/>
  <c r="G21" i="11"/>
  <c r="E20" i="11"/>
  <c r="P19" i="11"/>
  <c r="N19" i="11"/>
  <c r="N24" i="11" s="1"/>
  <c r="J19" i="11"/>
  <c r="H19" i="11"/>
  <c r="F19" i="11"/>
  <c r="D19" i="11"/>
  <c r="B19" i="11"/>
  <c r="T18" i="11"/>
  <c r="T17" i="11"/>
  <c r="K17" i="11" s="1"/>
  <c r="T16" i="11"/>
  <c r="K16" i="11" s="1"/>
  <c r="T15" i="11"/>
  <c r="O15" i="11" s="1"/>
  <c r="T14" i="11"/>
  <c r="O14" i="11" s="1"/>
  <c r="T13" i="11"/>
  <c r="O13" i="11" s="1"/>
  <c r="T12" i="11"/>
  <c r="O12" i="11" s="1"/>
  <c r="T11" i="11"/>
  <c r="O11" i="11" s="1"/>
  <c r="T10" i="11"/>
  <c r="O10" i="11" s="1"/>
  <c r="T9" i="11"/>
  <c r="O9" i="11" s="1"/>
  <c r="T8" i="11"/>
  <c r="O8" i="11" s="1"/>
  <c r="T7" i="11"/>
  <c r="O7" i="11" s="1"/>
  <c r="T6" i="11"/>
  <c r="O6" i="11" s="1"/>
  <c r="L5" i="11"/>
  <c r="J5" i="11"/>
  <c r="H5" i="11"/>
  <c r="F5" i="11"/>
  <c r="D5" i="11"/>
  <c r="B5" i="11"/>
  <c r="O21" i="10"/>
  <c r="K21" i="10"/>
  <c r="I21" i="10"/>
  <c r="G21" i="10"/>
  <c r="P19" i="10"/>
  <c r="N19" i="10"/>
  <c r="J19" i="10"/>
  <c r="H19" i="10"/>
  <c r="D19" i="10"/>
  <c r="B19" i="10"/>
  <c r="T18" i="10"/>
  <c r="T17" i="10"/>
  <c r="O17" i="10" s="1"/>
  <c r="T16" i="10"/>
  <c r="O16" i="10" s="1"/>
  <c r="T15" i="10"/>
  <c r="O15" i="10" s="1"/>
  <c r="T14" i="10"/>
  <c r="O14" i="10" s="1"/>
  <c r="T13" i="10"/>
  <c r="O13" i="10" s="1"/>
  <c r="T12" i="10"/>
  <c r="O12" i="10" s="1"/>
  <c r="T11" i="10"/>
  <c r="O11" i="10" s="1"/>
  <c r="T10" i="10"/>
  <c r="O10" i="10" s="1"/>
  <c r="T9" i="10"/>
  <c r="O9" i="10" s="1"/>
  <c r="T8" i="10"/>
  <c r="O8" i="10" s="1"/>
  <c r="T7" i="10"/>
  <c r="O7" i="10" s="1"/>
  <c r="T6" i="10"/>
  <c r="O6" i="10" s="1"/>
  <c r="N5" i="10"/>
  <c r="L5" i="10"/>
  <c r="L24" i="10" s="1"/>
  <c r="J5" i="10"/>
  <c r="H5" i="10"/>
  <c r="F5" i="10"/>
  <c r="D5" i="10"/>
  <c r="B5" i="10"/>
  <c r="M21" i="9"/>
  <c r="K21" i="9"/>
  <c r="G21" i="9"/>
  <c r="E21" i="9"/>
  <c r="C21" i="9"/>
  <c r="J19" i="9"/>
  <c r="H19" i="9"/>
  <c r="F19" i="9"/>
  <c r="D19" i="9"/>
  <c r="B19" i="9"/>
  <c r="T18" i="9"/>
  <c r="T17" i="9"/>
  <c r="O17" i="9" s="1"/>
  <c r="T16" i="9"/>
  <c r="O16" i="9" s="1"/>
  <c r="T15" i="9"/>
  <c r="O15" i="9" s="1"/>
  <c r="T14" i="9"/>
  <c r="O14" i="9" s="1"/>
  <c r="T13" i="9"/>
  <c r="O13" i="9" s="1"/>
  <c r="T12" i="9"/>
  <c r="O12" i="9" s="1"/>
  <c r="T11" i="9"/>
  <c r="O11" i="9" s="1"/>
  <c r="T10" i="9"/>
  <c r="O10" i="9" s="1"/>
  <c r="T9" i="9"/>
  <c r="O9" i="9" s="1"/>
  <c r="T8" i="9"/>
  <c r="O8" i="9" s="1"/>
  <c r="T7" i="9"/>
  <c r="O7" i="9" s="1"/>
  <c r="T6" i="9"/>
  <c r="O6" i="9" s="1"/>
  <c r="N5" i="9"/>
  <c r="N24" i="9" s="1"/>
  <c r="L5" i="9"/>
  <c r="L24" i="9" s="1"/>
  <c r="J5" i="9"/>
  <c r="H5" i="9"/>
  <c r="F5" i="9"/>
  <c r="D5" i="9"/>
  <c r="B5" i="9"/>
  <c r="T21" i="6"/>
  <c r="T22" i="6"/>
  <c r="T23" i="6"/>
  <c r="T20" i="6"/>
  <c r="R19" i="6"/>
  <c r="L19" i="6"/>
  <c r="R24" i="8"/>
  <c r="O23" i="8"/>
  <c r="M23" i="8"/>
  <c r="K23" i="8"/>
  <c r="I23" i="8"/>
  <c r="G23" i="8"/>
  <c r="E23" i="8"/>
  <c r="C23" i="8"/>
  <c r="O22" i="8"/>
  <c r="M22" i="8"/>
  <c r="K22" i="8"/>
  <c r="I22" i="8"/>
  <c r="G22" i="8"/>
  <c r="E22" i="8"/>
  <c r="C22" i="8"/>
  <c r="O21" i="8"/>
  <c r="M21" i="8"/>
  <c r="K21" i="8"/>
  <c r="I21" i="8"/>
  <c r="G21" i="8"/>
  <c r="E21" i="8"/>
  <c r="C21" i="8"/>
  <c r="O20" i="8"/>
  <c r="M20" i="8"/>
  <c r="K20" i="8"/>
  <c r="I20" i="8"/>
  <c r="G20" i="8"/>
  <c r="E20" i="8"/>
  <c r="C20" i="8"/>
  <c r="P19" i="8"/>
  <c r="M19" i="8" s="1"/>
  <c r="J19" i="8"/>
  <c r="H19" i="8"/>
  <c r="F19" i="8"/>
  <c r="D19" i="8"/>
  <c r="B19" i="8"/>
  <c r="T17" i="8"/>
  <c r="O17" i="8" s="1"/>
  <c r="T16" i="8"/>
  <c r="O16" i="8" s="1"/>
  <c r="T15" i="8"/>
  <c r="O15" i="8" s="1"/>
  <c r="T14" i="8"/>
  <c r="O14" i="8" s="1"/>
  <c r="T13" i="8"/>
  <c r="O13" i="8" s="1"/>
  <c r="T12" i="8"/>
  <c r="O12" i="8" s="1"/>
  <c r="T11" i="8"/>
  <c r="O11" i="8" s="1"/>
  <c r="T10" i="8"/>
  <c r="O10" i="8" s="1"/>
  <c r="T9" i="8"/>
  <c r="O9" i="8" s="1"/>
  <c r="T8" i="8"/>
  <c r="O8" i="8" s="1"/>
  <c r="T7" i="8"/>
  <c r="T6" i="8"/>
  <c r="O6" i="8" s="1"/>
  <c r="N5" i="8"/>
  <c r="N24" i="8" s="1"/>
  <c r="L5" i="8"/>
  <c r="L24" i="8" s="1"/>
  <c r="J5" i="8"/>
  <c r="H5" i="8"/>
  <c r="F5" i="8"/>
  <c r="D5" i="8"/>
  <c r="B5" i="8"/>
  <c r="H24" i="10" l="1"/>
  <c r="E20" i="10"/>
  <c r="G20" i="10"/>
  <c r="E22" i="10"/>
  <c r="I20" i="9"/>
  <c r="O21" i="9"/>
  <c r="M20" i="10"/>
  <c r="G22" i="10"/>
  <c r="C20" i="9"/>
  <c r="I20" i="10"/>
  <c r="L24" i="11"/>
  <c r="K20" i="9"/>
  <c r="M22" i="9"/>
  <c r="O20" i="10"/>
  <c r="G23" i="10"/>
  <c r="C22" i="11"/>
  <c r="E20" i="9"/>
  <c r="D24" i="8"/>
  <c r="M20" i="9"/>
  <c r="G23" i="9"/>
  <c r="C21" i="10"/>
  <c r="I22" i="11"/>
  <c r="C23" i="10"/>
  <c r="O22" i="9"/>
  <c r="C22" i="10"/>
  <c r="E23" i="10"/>
  <c r="C20" i="11"/>
  <c r="K23" i="11"/>
  <c r="I22" i="10"/>
  <c r="M23" i="10"/>
  <c r="I20" i="11"/>
  <c r="K22" i="10"/>
  <c r="O23" i="10"/>
  <c r="K20" i="11"/>
  <c r="O23" i="9"/>
  <c r="K23" i="10"/>
  <c r="M22" i="10"/>
  <c r="M20" i="11"/>
  <c r="C23" i="11"/>
  <c r="G20" i="11"/>
  <c r="E22" i="9"/>
  <c r="E23" i="11"/>
  <c r="G19" i="8"/>
  <c r="J24" i="10"/>
  <c r="R24" i="10"/>
  <c r="T19" i="6"/>
  <c r="E24" i="12"/>
  <c r="M24" i="12"/>
  <c r="O24" i="12"/>
  <c r="I24" i="12"/>
  <c r="M24" i="13"/>
  <c r="G24" i="13"/>
  <c r="O24" i="13"/>
  <c r="C24" i="13"/>
  <c r="K24" i="13"/>
  <c r="I24" i="13"/>
  <c r="G24" i="12"/>
  <c r="C24" i="12"/>
  <c r="F24" i="8"/>
  <c r="I19" i="8"/>
  <c r="C19" i="8"/>
  <c r="K19" i="8"/>
  <c r="G20" i="9"/>
  <c r="G22" i="9"/>
  <c r="I23" i="9"/>
  <c r="C20" i="10"/>
  <c r="E21" i="10"/>
  <c r="C21" i="11"/>
  <c r="K21" i="11"/>
  <c r="E22" i="11"/>
  <c r="M22" i="11"/>
  <c r="G23" i="11"/>
  <c r="T5" i="9"/>
  <c r="K5" i="9" s="1"/>
  <c r="E19" i="8"/>
  <c r="O19" i="8"/>
  <c r="D24" i="9"/>
  <c r="B24" i="11"/>
  <c r="E21" i="11"/>
  <c r="G22" i="11"/>
  <c r="T5" i="11"/>
  <c r="O5" i="11" s="1"/>
  <c r="T19" i="10"/>
  <c r="I19" i="10" s="1"/>
  <c r="T5" i="10"/>
  <c r="O5" i="10" s="1"/>
  <c r="O7" i="8"/>
  <c r="T5" i="8"/>
  <c r="K5" i="8" s="1"/>
  <c r="J24" i="8"/>
  <c r="H24" i="8"/>
  <c r="B24" i="8"/>
  <c r="T19" i="11"/>
  <c r="E19" i="11" s="1"/>
  <c r="J24" i="11"/>
  <c r="H24" i="11"/>
  <c r="F24" i="11"/>
  <c r="D24" i="11"/>
  <c r="I16" i="11"/>
  <c r="O17" i="11"/>
  <c r="I18" i="11"/>
  <c r="O18" i="11"/>
  <c r="E16" i="11"/>
  <c r="E17" i="11"/>
  <c r="G16" i="11"/>
  <c r="G17" i="11"/>
  <c r="E18" i="11"/>
  <c r="O16" i="11"/>
  <c r="I17" i="11"/>
  <c r="M17" i="11"/>
  <c r="G18" i="11"/>
  <c r="M16" i="11"/>
  <c r="M18" i="11"/>
  <c r="I13" i="11"/>
  <c r="C19" i="10"/>
  <c r="N24" i="10"/>
  <c r="F24" i="10"/>
  <c r="D24" i="10"/>
  <c r="B24" i="10"/>
  <c r="I16" i="10"/>
  <c r="E5" i="10"/>
  <c r="I18" i="10"/>
  <c r="I17" i="10"/>
  <c r="I22" i="9"/>
  <c r="C23" i="9"/>
  <c r="K23" i="9"/>
  <c r="C22" i="9"/>
  <c r="E23" i="9"/>
  <c r="T19" i="9"/>
  <c r="M19" i="9" s="1"/>
  <c r="J24" i="9"/>
  <c r="H24" i="9"/>
  <c r="F24" i="9"/>
  <c r="B24" i="9"/>
  <c r="E5" i="9"/>
  <c r="C6" i="11"/>
  <c r="K6" i="11"/>
  <c r="C7" i="11"/>
  <c r="K7" i="11"/>
  <c r="C8" i="11"/>
  <c r="K8" i="11"/>
  <c r="C9" i="11"/>
  <c r="K9" i="11"/>
  <c r="C10" i="11"/>
  <c r="K10" i="11"/>
  <c r="C11" i="11"/>
  <c r="K11" i="11"/>
  <c r="C12" i="11"/>
  <c r="K12" i="11"/>
  <c r="C13" i="11"/>
  <c r="K13" i="11"/>
  <c r="C14" i="11"/>
  <c r="K14" i="11"/>
  <c r="C15" i="11"/>
  <c r="K15" i="11"/>
  <c r="C16" i="11"/>
  <c r="C17" i="11"/>
  <c r="C18" i="11"/>
  <c r="K18" i="11"/>
  <c r="P24" i="11"/>
  <c r="I9" i="11"/>
  <c r="I14" i="11"/>
  <c r="I15" i="11"/>
  <c r="E6" i="11"/>
  <c r="M6" i="11"/>
  <c r="E7" i="11"/>
  <c r="M7" i="11"/>
  <c r="E8" i="11"/>
  <c r="M8" i="11"/>
  <c r="E9" i="11"/>
  <c r="M9" i="11"/>
  <c r="E10" i="11"/>
  <c r="M10" i="11"/>
  <c r="E11" i="11"/>
  <c r="M11" i="11"/>
  <c r="E12" i="11"/>
  <c r="M12" i="11"/>
  <c r="E13" i="11"/>
  <c r="M13" i="11"/>
  <c r="E14" i="11"/>
  <c r="M14" i="11"/>
  <c r="E15" i="11"/>
  <c r="M15" i="11"/>
  <c r="I6" i="11"/>
  <c r="I7" i="11"/>
  <c r="I8" i="11"/>
  <c r="I10" i="11"/>
  <c r="I11" i="11"/>
  <c r="I12" i="11"/>
  <c r="G6" i="11"/>
  <c r="G7" i="11"/>
  <c r="G8" i="11"/>
  <c r="G9" i="11"/>
  <c r="G10" i="11"/>
  <c r="G11" i="11"/>
  <c r="G12" i="11"/>
  <c r="G13" i="11"/>
  <c r="G14" i="11"/>
  <c r="G15" i="11"/>
  <c r="I10" i="10"/>
  <c r="I13" i="10"/>
  <c r="I15" i="10"/>
  <c r="I14" i="10"/>
  <c r="C6" i="10"/>
  <c r="K6" i="10"/>
  <c r="C7" i="10"/>
  <c r="K7" i="10"/>
  <c r="C8" i="10"/>
  <c r="K8" i="10"/>
  <c r="C9" i="10"/>
  <c r="K9" i="10"/>
  <c r="C10" i="10"/>
  <c r="K10" i="10"/>
  <c r="C11" i="10"/>
  <c r="K11" i="10"/>
  <c r="C12" i="10"/>
  <c r="K12" i="10"/>
  <c r="C13" i="10"/>
  <c r="K13" i="10"/>
  <c r="C14" i="10"/>
  <c r="K14" i="10"/>
  <c r="C15" i="10"/>
  <c r="K15" i="10"/>
  <c r="C16" i="10"/>
  <c r="K16" i="10"/>
  <c r="C17" i="10"/>
  <c r="K17" i="10"/>
  <c r="C18" i="10"/>
  <c r="K18" i="10"/>
  <c r="P24" i="10"/>
  <c r="I6" i="10"/>
  <c r="I7" i="10"/>
  <c r="I8" i="10"/>
  <c r="I9" i="10"/>
  <c r="E6" i="10"/>
  <c r="M6" i="10"/>
  <c r="E7" i="10"/>
  <c r="M7" i="10"/>
  <c r="E8" i="10"/>
  <c r="M8" i="10"/>
  <c r="E9" i="10"/>
  <c r="M9" i="10"/>
  <c r="E10" i="10"/>
  <c r="M10" i="10"/>
  <c r="E11" i="10"/>
  <c r="M11" i="10"/>
  <c r="E12" i="10"/>
  <c r="M12" i="10"/>
  <c r="E13" i="10"/>
  <c r="M13" i="10"/>
  <c r="E14" i="10"/>
  <c r="M14" i="10"/>
  <c r="E15" i="10"/>
  <c r="M15" i="10"/>
  <c r="E16" i="10"/>
  <c r="M16" i="10"/>
  <c r="E17" i="10"/>
  <c r="M17" i="10"/>
  <c r="E18" i="10"/>
  <c r="M18" i="10"/>
  <c r="I11" i="10"/>
  <c r="I12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O18" i="10"/>
  <c r="I6" i="9"/>
  <c r="I9" i="9"/>
  <c r="I12" i="9"/>
  <c r="I15" i="9"/>
  <c r="I16" i="9"/>
  <c r="C6" i="9"/>
  <c r="K6" i="9"/>
  <c r="C7" i="9"/>
  <c r="K7" i="9"/>
  <c r="C8" i="9"/>
  <c r="K8" i="9"/>
  <c r="C9" i="9"/>
  <c r="K9" i="9"/>
  <c r="C10" i="9"/>
  <c r="K10" i="9"/>
  <c r="C11" i="9"/>
  <c r="K11" i="9"/>
  <c r="C12" i="9"/>
  <c r="K12" i="9"/>
  <c r="C13" i="9"/>
  <c r="K13" i="9"/>
  <c r="C14" i="9"/>
  <c r="K14" i="9"/>
  <c r="C15" i="9"/>
  <c r="K15" i="9"/>
  <c r="C16" i="9"/>
  <c r="K16" i="9"/>
  <c r="C17" i="9"/>
  <c r="K17" i="9"/>
  <c r="C18" i="9"/>
  <c r="K18" i="9"/>
  <c r="P24" i="9"/>
  <c r="I7" i="9"/>
  <c r="I8" i="9"/>
  <c r="I13" i="9"/>
  <c r="E6" i="9"/>
  <c r="M6" i="9"/>
  <c r="E7" i="9"/>
  <c r="M7" i="9"/>
  <c r="E8" i="9"/>
  <c r="M8" i="9"/>
  <c r="E9" i="9"/>
  <c r="M9" i="9"/>
  <c r="E10" i="9"/>
  <c r="M10" i="9"/>
  <c r="E11" i="9"/>
  <c r="M11" i="9"/>
  <c r="E12" i="9"/>
  <c r="M12" i="9"/>
  <c r="E13" i="9"/>
  <c r="M13" i="9"/>
  <c r="E14" i="9"/>
  <c r="M14" i="9"/>
  <c r="E15" i="9"/>
  <c r="M15" i="9"/>
  <c r="E16" i="9"/>
  <c r="M16" i="9"/>
  <c r="E17" i="9"/>
  <c r="M17" i="9"/>
  <c r="E18" i="9"/>
  <c r="M18" i="9"/>
  <c r="I10" i="9"/>
  <c r="I11" i="9"/>
  <c r="I14" i="9"/>
  <c r="I17" i="9"/>
  <c r="I18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O18" i="9"/>
  <c r="I12" i="8"/>
  <c r="I18" i="8"/>
  <c r="I16" i="8"/>
  <c r="I17" i="8"/>
  <c r="C6" i="8"/>
  <c r="K6" i="8"/>
  <c r="C7" i="8"/>
  <c r="K7" i="8"/>
  <c r="C8" i="8"/>
  <c r="K8" i="8"/>
  <c r="C9" i="8"/>
  <c r="K9" i="8"/>
  <c r="C10" i="8"/>
  <c r="K10" i="8"/>
  <c r="C11" i="8"/>
  <c r="K11" i="8"/>
  <c r="C12" i="8"/>
  <c r="K12" i="8"/>
  <c r="C13" i="8"/>
  <c r="K13" i="8"/>
  <c r="C14" i="8"/>
  <c r="K14" i="8"/>
  <c r="C15" i="8"/>
  <c r="K15" i="8"/>
  <c r="C16" i="8"/>
  <c r="K16" i="8"/>
  <c r="C17" i="8"/>
  <c r="K17" i="8"/>
  <c r="C18" i="8"/>
  <c r="K18" i="8"/>
  <c r="P24" i="8"/>
  <c r="I13" i="8"/>
  <c r="M6" i="8"/>
  <c r="M7" i="8"/>
  <c r="E8" i="8"/>
  <c r="E9" i="8"/>
  <c r="M9" i="8"/>
  <c r="E10" i="8"/>
  <c r="M10" i="8"/>
  <c r="E11" i="8"/>
  <c r="M11" i="8"/>
  <c r="E12" i="8"/>
  <c r="M12" i="8"/>
  <c r="E13" i="8"/>
  <c r="M13" i="8"/>
  <c r="E14" i="8"/>
  <c r="M14" i="8"/>
  <c r="E15" i="8"/>
  <c r="M15" i="8"/>
  <c r="E16" i="8"/>
  <c r="M16" i="8"/>
  <c r="E17" i="8"/>
  <c r="M17" i="8"/>
  <c r="E18" i="8"/>
  <c r="M18" i="8"/>
  <c r="I6" i="8"/>
  <c r="I7" i="8"/>
  <c r="I8" i="8"/>
  <c r="I9" i="8"/>
  <c r="I10" i="8"/>
  <c r="I11" i="8"/>
  <c r="I14" i="8"/>
  <c r="I15" i="8"/>
  <c r="E6" i="8"/>
  <c r="E7" i="8"/>
  <c r="M8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O18" i="8"/>
  <c r="T7" i="6"/>
  <c r="T8" i="6"/>
  <c r="T9" i="6"/>
  <c r="T10" i="6"/>
  <c r="T11" i="6"/>
  <c r="T12" i="6"/>
  <c r="T13" i="6"/>
  <c r="T14" i="6"/>
  <c r="T15" i="6"/>
  <c r="T16" i="6"/>
  <c r="T17" i="6"/>
  <c r="T6" i="6"/>
  <c r="R5" i="6"/>
  <c r="P5" i="6"/>
  <c r="N5" i="6"/>
  <c r="L5" i="6"/>
  <c r="J5" i="6"/>
  <c r="H5" i="6"/>
  <c r="F5" i="6"/>
  <c r="D5" i="6"/>
  <c r="B5" i="6"/>
  <c r="M5" i="11" l="1"/>
  <c r="I19" i="11"/>
  <c r="T24" i="10"/>
  <c r="C5" i="11"/>
  <c r="G5" i="11"/>
  <c r="O19" i="11"/>
  <c r="O5" i="9"/>
  <c r="G19" i="10"/>
  <c r="I5" i="11"/>
  <c r="E5" i="11"/>
  <c r="O19" i="10"/>
  <c r="K5" i="11"/>
  <c r="T24" i="11"/>
  <c r="C24" i="11" s="1"/>
  <c r="G5" i="9"/>
  <c r="C5" i="9"/>
  <c r="C19" i="9"/>
  <c r="E19" i="10"/>
  <c r="M19" i="11"/>
  <c r="M19" i="10"/>
  <c r="G19" i="9"/>
  <c r="K19" i="11"/>
  <c r="G19" i="11"/>
  <c r="C19" i="11"/>
  <c r="E19" i="9"/>
  <c r="C5" i="10"/>
  <c r="M5" i="10"/>
  <c r="K19" i="10"/>
  <c r="K5" i="10"/>
  <c r="G5" i="10"/>
  <c r="I5" i="9"/>
  <c r="M5" i="9"/>
  <c r="I5" i="10"/>
  <c r="O5" i="8"/>
  <c r="T24" i="8"/>
  <c r="G24" i="8" s="1"/>
  <c r="E5" i="8"/>
  <c r="I5" i="8"/>
  <c r="M5" i="8"/>
  <c r="C5" i="8"/>
  <c r="G5" i="8"/>
  <c r="E24" i="11"/>
  <c r="G24" i="10"/>
  <c r="T24" i="9"/>
  <c r="I24" i="9" s="1"/>
  <c r="I19" i="9"/>
  <c r="K19" i="9"/>
  <c r="O19" i="9"/>
  <c r="K24" i="9"/>
  <c r="E24" i="10"/>
  <c r="C24" i="10"/>
  <c r="O24" i="10"/>
  <c r="M24" i="10"/>
  <c r="K24" i="10"/>
  <c r="I24" i="10"/>
  <c r="T5" i="6"/>
  <c r="K24" i="11" l="1"/>
  <c r="G24" i="11"/>
  <c r="I24" i="11"/>
  <c r="O24" i="11"/>
  <c r="M24" i="11"/>
  <c r="O24" i="9"/>
  <c r="E24" i="9"/>
  <c r="C24" i="9"/>
  <c r="M24" i="9"/>
  <c r="G24" i="9"/>
  <c r="I24" i="8"/>
  <c r="K24" i="8"/>
  <c r="O24" i="8"/>
  <c r="C24" i="8"/>
  <c r="E24" i="8"/>
  <c r="M24" i="8"/>
  <c r="R24" i="6"/>
  <c r="L24" i="6"/>
  <c r="P19" i="6"/>
  <c r="P24" i="6" s="1"/>
  <c r="N19" i="6"/>
  <c r="N24" i="6" s="1"/>
  <c r="J19" i="6"/>
  <c r="J24" i="6" s="1"/>
  <c r="H19" i="6"/>
  <c r="H24" i="6" s="1"/>
  <c r="F19" i="6"/>
  <c r="F24" i="6" s="1"/>
  <c r="D19" i="6"/>
  <c r="D24" i="6" s="1"/>
  <c r="B19" i="6"/>
  <c r="T18" i="6"/>
  <c r="M18" i="6" s="1"/>
  <c r="K7" i="6"/>
  <c r="M8" i="6"/>
  <c r="I9" i="6"/>
  <c r="M10" i="6"/>
  <c r="I11" i="6"/>
  <c r="M12" i="6"/>
  <c r="M13" i="6"/>
  <c r="I14" i="6"/>
  <c r="K15" i="6"/>
  <c r="M16" i="6"/>
  <c r="O23" i="6"/>
  <c r="M23" i="6"/>
  <c r="K23" i="6"/>
  <c r="I23" i="6"/>
  <c r="G23" i="6"/>
  <c r="E23" i="6"/>
  <c r="C23" i="6"/>
  <c r="O22" i="6"/>
  <c r="M22" i="6"/>
  <c r="K22" i="6"/>
  <c r="I22" i="6"/>
  <c r="G22" i="6"/>
  <c r="E22" i="6"/>
  <c r="C22" i="6"/>
  <c r="O21" i="6"/>
  <c r="M21" i="6"/>
  <c r="K21" i="6"/>
  <c r="I21" i="6"/>
  <c r="G21" i="6"/>
  <c r="E21" i="6"/>
  <c r="C21" i="6"/>
  <c r="O20" i="6"/>
  <c r="M20" i="6"/>
  <c r="K20" i="6"/>
  <c r="I20" i="6"/>
  <c r="G20" i="6"/>
  <c r="E20" i="6"/>
  <c r="C20" i="6"/>
  <c r="B24" i="6" l="1"/>
  <c r="C19" i="6"/>
  <c r="M6" i="6"/>
  <c r="I5" i="6"/>
  <c r="O17" i="6"/>
  <c r="I17" i="6"/>
  <c r="G18" i="6"/>
  <c r="O18" i="6"/>
  <c r="I19" i="6"/>
  <c r="O16" i="6"/>
  <c r="O8" i="6"/>
  <c r="G12" i="6"/>
  <c r="O12" i="6"/>
  <c r="G8" i="6"/>
  <c r="G16" i="6"/>
  <c r="E15" i="6"/>
  <c r="M9" i="6"/>
  <c r="C9" i="6"/>
  <c r="I13" i="6"/>
  <c r="K17" i="6"/>
  <c r="O13" i="6"/>
  <c r="C17" i="6"/>
  <c r="G7" i="6"/>
  <c r="E9" i="6"/>
  <c r="G13" i="6"/>
  <c r="M7" i="6"/>
  <c r="C11" i="6"/>
  <c r="I6" i="6"/>
  <c r="O7" i="6"/>
  <c r="M15" i="6"/>
  <c r="E7" i="6"/>
  <c r="K9" i="6"/>
  <c r="K14" i="6"/>
  <c r="O15" i="6"/>
  <c r="G15" i="6"/>
  <c r="O6" i="6"/>
  <c r="G9" i="6"/>
  <c r="O9" i="6"/>
  <c r="C13" i="6"/>
  <c r="K13" i="6"/>
  <c r="E14" i="6"/>
  <c r="O14" i="6"/>
  <c r="E17" i="6"/>
  <c r="M17" i="6"/>
  <c r="C14" i="6"/>
  <c r="M14" i="6"/>
  <c r="G6" i="6"/>
  <c r="E13" i="6"/>
  <c r="G14" i="6"/>
  <c r="G17" i="6"/>
  <c r="I18" i="6"/>
  <c r="I16" i="6"/>
  <c r="C16" i="6"/>
  <c r="K16" i="6"/>
  <c r="E16" i="6"/>
  <c r="I15" i="6"/>
  <c r="C15" i="6"/>
  <c r="I12" i="6"/>
  <c r="C12" i="6"/>
  <c r="K12" i="6"/>
  <c r="E12" i="6"/>
  <c r="K11" i="6"/>
  <c r="E11" i="6"/>
  <c r="M11" i="6"/>
  <c r="G11" i="6"/>
  <c r="O11" i="6"/>
  <c r="I10" i="6"/>
  <c r="G10" i="6"/>
  <c r="O10" i="6"/>
  <c r="C10" i="6"/>
  <c r="K10" i="6"/>
  <c r="E10" i="6"/>
  <c r="I8" i="6"/>
  <c r="C8" i="6"/>
  <c r="K8" i="6"/>
  <c r="E8" i="6"/>
  <c r="I7" i="6"/>
  <c r="C7" i="6"/>
  <c r="C18" i="6"/>
  <c r="K18" i="6"/>
  <c r="E18" i="6"/>
  <c r="K6" i="6"/>
  <c r="C6" i="6"/>
  <c r="E6" i="6"/>
  <c r="T24" i="6" l="1"/>
  <c r="K24" i="6" s="1"/>
  <c r="M19" i="6"/>
  <c r="E19" i="6"/>
  <c r="O19" i="6"/>
  <c r="K19" i="6"/>
  <c r="G19" i="6"/>
  <c r="O5" i="6"/>
  <c r="G5" i="6"/>
  <c r="C5" i="6"/>
  <c r="M5" i="6"/>
  <c r="K5" i="6"/>
  <c r="E5" i="6"/>
  <c r="O24" i="6" l="1"/>
  <c r="E24" i="6"/>
  <c r="M24" i="6"/>
  <c r="G24" i="6"/>
  <c r="I24" i="6"/>
  <c r="C24" i="6"/>
</calcChain>
</file>

<file path=xl/sharedStrings.xml><?xml version="1.0" encoding="utf-8"?>
<sst xmlns="http://schemas.openxmlformats.org/spreadsheetml/2006/main" count="1175" uniqueCount="63">
  <si>
    <t>American Indian or Alaskan Native</t>
  </si>
  <si>
    <t>Asian</t>
  </si>
  <si>
    <t>African American or Black</t>
  </si>
  <si>
    <t>Hispanic or Latino</t>
  </si>
  <si>
    <t>Native Hawaiian or other Pacific Islander</t>
  </si>
  <si>
    <t>White</t>
  </si>
  <si>
    <t>Two or more races</t>
  </si>
  <si>
    <t>Non-Resident Alien</t>
  </si>
  <si>
    <t>Grand Total</t>
  </si>
  <si>
    <t>Community Colleges</t>
  </si>
  <si>
    <t>Connecticut State Universities</t>
  </si>
  <si>
    <t>Asnuntuck</t>
  </si>
  <si>
    <t>Capital</t>
  </si>
  <si>
    <t>Gateway</t>
  </si>
  <si>
    <t>Housatonic</t>
  </si>
  <si>
    <t>Manchester</t>
  </si>
  <si>
    <t>Middlesex</t>
  </si>
  <si>
    <t>Naugatuck Valley</t>
  </si>
  <si>
    <t>Northwestern Connecticut</t>
  </si>
  <si>
    <t>Norwalk</t>
  </si>
  <si>
    <t>Quinebaug Valley</t>
  </si>
  <si>
    <t>Three Rivers</t>
  </si>
  <si>
    <t>Tunxis</t>
  </si>
  <si>
    <t>Central</t>
  </si>
  <si>
    <t>Eastern</t>
  </si>
  <si>
    <t>Southern</t>
  </si>
  <si>
    <t>Western</t>
  </si>
  <si>
    <t>Charter Oak State College</t>
  </si>
  <si>
    <t>Race/ Ethnicity Unknown</t>
  </si>
  <si>
    <t>Sector / Institution</t>
  </si>
  <si>
    <t>N</t>
  </si>
  <si>
    <t>Pct</t>
  </si>
  <si>
    <t>--</t>
  </si>
  <si>
    <t>Percentages are calculated to EXCLUDE students categorized as Non-Resident Alien or Race/Ethnicity Unknown; resulting figures can be compared to U.S. Census counts</t>
  </si>
  <si>
    <t>Important note about race/ethnicity. The method for collecting and reporting race and ethnicity changed in 2010 and figures are not comparable to previous years. Re-surveying procedures and change in the number of students categorized as race/ethnicity unknown may contribute significantly to observed changes. Interpret data with caution.</t>
  </si>
  <si>
    <t>Fall 2014 Headcount Enrollment by Race/Ethnicity for Connecticut State Colleges &amp; Universities</t>
  </si>
  <si>
    <t>Students exclusively auditing courses are not included in these counts</t>
  </si>
  <si>
    <t>Data Source: IPEDS Data Center</t>
  </si>
  <si>
    <t>Students exclusively auditing courses are  included in these counts</t>
  </si>
  <si>
    <t>Students exclusively auditing courses are included in these counts</t>
  </si>
  <si>
    <t>Fall 2010 Headcount Enrollment by Race/Ethnicity for Connecticut State Colleges &amp; Universities</t>
  </si>
  <si>
    <t>Fall 2011 Headcount Enrollment by Race/Ethnicity for Connecticut State Colleges &amp; Universities</t>
  </si>
  <si>
    <t>Fall 2012 Headcount Enrollment by Race/Ethnicity for Connecticut State Colleges &amp; Universities</t>
  </si>
  <si>
    <t>Fall 2013 Headcount Enrollment by Race/Ethnicity for Connecticut State Colleges &amp; Universities</t>
  </si>
  <si>
    <t>Fall 2015 Headcount Enrollment by Race/Ethnicity for Connecticut State Colleges &amp; Universities</t>
  </si>
  <si>
    <t>Prepared by the CT State Colleges &amp; Universities Office of Research &amp; System Effectiveness, March 29, 2018</t>
  </si>
  <si>
    <t>Fall 2016 Headcount Enrollment by Race/Ethnicity for Connecticut State Colleges &amp; Universities</t>
  </si>
  <si>
    <t>Prepared by the CT State Colleges &amp; Universities Office of Research &amp; System Effectiveness, March 8, 2018</t>
  </si>
  <si>
    <t>Fall 2017 Headcount Enrollment by Race/Ethnicity for Connecticut State Colleges &amp; Universities</t>
  </si>
  <si>
    <t>All CSCU</t>
  </si>
  <si>
    <t>Fall 2018 Headcount Enrollment by Race/Ethnicity for Connecticut State Colleges &amp; Universities</t>
  </si>
  <si>
    <t>Prepared by the CT State Colleges &amp; Universities Office of Research &amp; System Effectiveness, July 10, 2019</t>
  </si>
  <si>
    <t>Fall 2019 Headcount Enrollment by Race/Ethnicity for Connecticut State Colleges &amp; Universities</t>
  </si>
  <si>
    <t>Prepared by the CT State Colleges &amp; Universities Office of Research &amp; System Effectiveness,August 3, 2020</t>
  </si>
  <si>
    <t>Fall 2020 Headcount Enrollment by Race/Ethnicity for Connecticut State Colleges &amp; Universities</t>
  </si>
  <si>
    <t>Prepared by the CT State Colleges &amp; Universities Office of Research &amp; System Effectiveness, November 15, 2021.</t>
  </si>
  <si>
    <t>Fall 2021 Headcount Enrollment by Race/Ethnicity for Connecticut State Colleges &amp; Universities</t>
  </si>
  <si>
    <t>Prepared by the CT State Colleges &amp; Universities Office of Research &amp; System Effectiveness, April 1, 2021.</t>
  </si>
  <si>
    <t>Fall 2022 Headcount Enrollment by Race/Ethnicity for Connecticut State Colleges &amp; Universities</t>
  </si>
  <si>
    <t>Prepared by the Office of Decision Support &amp; Institutional Research , March 24, 2023.</t>
  </si>
  <si>
    <t>Prepared by the Office of Decision Support &amp; Institutional Research , April 8, 2024.</t>
  </si>
  <si>
    <t>Connecticut State Community College</t>
  </si>
  <si>
    <t>Fall 2023 Headcount Enrollment by Race/Ethnicity for Connecticut State Colleges &amp; Universities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</si>
</sst>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164" formatCode="#,##0.0"/>
    <numFmt numFmtId="165" formatCode="_(* #,##0.0_);_(* \(#,##0.0\);_(* &quot;-&quot;?_);_(@_)"/>
    <numFmt numFmtId="166" formatCode="0%;\-0%;\-\-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13" applyNumberFormat="0" applyAlignment="0" applyProtection="0"/>
    <xf numFmtId="0" fontId="15" fillId="6" borderId="14" applyNumberFormat="0" applyAlignment="0" applyProtection="0"/>
    <xf numFmtId="0" fontId="16" fillId="6" borderId="13" applyNumberFormat="0" applyAlignment="0" applyProtection="0"/>
    <xf numFmtId="0" fontId="17" fillId="0" borderId="15" applyNumberFormat="0" applyFill="0" applyAlignment="0" applyProtection="0"/>
    <xf numFmtId="0" fontId="18" fillId="7" borderId="16" applyNumberFormat="0" applyAlignment="0" applyProtection="0"/>
    <xf numFmtId="0" fontId="19" fillId="0" borderId="0" applyNumberFormat="0" applyFill="0" applyBorder="0" applyAlignment="0" applyProtection="0"/>
    <xf numFmtId="0" fontId="6" fillId="8" borderId="17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</cellStyleXfs>
  <cellXfs count="110">
    <xf numFmtId="0" fontId="0" fillId="0" borderId="0" xfId="0"/>
    <xf numFmtId="0" fontId="1" fillId="0" borderId="2" xfId="0" applyFont="1" applyBorder="1"/>
    <xf numFmtId="0" fontId="1" fillId="0" borderId="4" xfId="0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3" fillId="0" borderId="2" xfId="0" applyFont="1" applyBorder="1" applyAlignment="1">
      <alignment horizontal="left" vertical="center"/>
    </xf>
    <xf numFmtId="3" fontId="3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164" fontId="1" fillId="0" borderId="7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3" fontId="3" fillId="0" borderId="5" xfId="0" quotePrefix="1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 indent="1"/>
    </xf>
    <xf numFmtId="0" fontId="2" fillId="0" borderId="0" xfId="0" applyFont="1"/>
    <xf numFmtId="41" fontId="1" fillId="0" borderId="6" xfId="0" applyNumberFormat="1" applyFont="1" applyBorder="1" applyAlignment="1">
      <alignment vertical="center"/>
    </xf>
    <xf numFmtId="41" fontId="3" fillId="0" borderId="4" xfId="0" applyNumberFormat="1" applyFont="1" applyBorder="1" applyAlignment="1">
      <alignment vertical="center"/>
    </xf>
    <xf numFmtId="41" fontId="3" fillId="0" borderId="2" xfId="0" applyNumberFormat="1" applyFont="1" applyBorder="1" applyAlignment="1">
      <alignment horizontal="right" vertical="center"/>
    </xf>
    <xf numFmtId="41" fontId="1" fillId="0" borderId="0" xfId="0" applyNumberFormat="1" applyFont="1" applyAlignment="1">
      <alignment horizontal="right" vertical="center"/>
    </xf>
    <xf numFmtId="165" fontId="3" fillId="0" borderId="4" xfId="0" applyNumberFormat="1" applyFont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165" fontId="3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horizontal="left" vertical="center" indent="1"/>
    </xf>
    <xf numFmtId="0" fontId="1" fillId="0" borderId="7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23" fillId="0" borderId="0" xfId="0" applyFont="1"/>
    <xf numFmtId="0" fontId="24" fillId="0" borderId="0" xfId="0" applyFont="1"/>
    <xf numFmtId="0" fontId="26" fillId="0" borderId="2" xfId="0" applyFont="1" applyBorder="1" applyAlignment="1">
      <alignment horizontal="left" vertical="center"/>
    </xf>
    <xf numFmtId="3" fontId="26" fillId="0" borderId="4" xfId="0" applyNumberFormat="1" applyFont="1" applyBorder="1" applyAlignment="1">
      <alignment vertical="center"/>
    </xf>
    <xf numFmtId="0" fontId="27" fillId="0" borderId="0" xfId="0" applyFont="1"/>
    <xf numFmtId="0" fontId="26" fillId="0" borderId="0" xfId="0" applyFont="1" applyAlignment="1">
      <alignment horizontal="left" vertical="center"/>
    </xf>
    <xf numFmtId="3" fontId="26" fillId="0" borderId="0" xfId="0" applyNumberFormat="1" applyFont="1" applyAlignment="1">
      <alignment horizontal="right" vertical="center"/>
    </xf>
    <xf numFmtId="3" fontId="26" fillId="0" borderId="0" xfId="0" applyNumberFormat="1" applyFont="1" applyAlignment="1">
      <alignment vertical="center"/>
    </xf>
    <xf numFmtId="0" fontId="25" fillId="0" borderId="0" xfId="0" applyFont="1" applyAlignment="1">
      <alignment horizontal="left" vertical="center" indent="1"/>
    </xf>
    <xf numFmtId="3" fontId="26" fillId="0" borderId="21" xfId="0" applyNumberFormat="1" applyFont="1" applyBorder="1" applyAlignment="1">
      <alignment vertical="center"/>
    </xf>
    <xf numFmtId="3" fontId="26" fillId="0" borderId="2" xfId="0" applyNumberFormat="1" applyFont="1" applyBorder="1" applyAlignment="1">
      <alignment vertical="center"/>
    </xf>
    <xf numFmtId="3" fontId="24" fillId="0" borderId="0" xfId="0" applyNumberFormat="1" applyFont="1"/>
    <xf numFmtId="3" fontId="25" fillId="0" borderId="6" xfId="0" applyNumberFormat="1" applyFont="1" applyBorder="1" applyAlignment="1">
      <alignment vertical="center"/>
    </xf>
    <xf numFmtId="3" fontId="0" fillId="0" borderId="0" xfId="0" applyNumberFormat="1"/>
    <xf numFmtId="3" fontId="0" fillId="0" borderId="6" xfId="0" applyNumberFormat="1" applyBorder="1"/>
    <xf numFmtId="3" fontId="25" fillId="0" borderId="19" xfId="0" applyNumberFormat="1" applyFont="1" applyBorder="1" applyAlignment="1">
      <alignment vertical="center"/>
    </xf>
    <xf numFmtId="0" fontId="24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26" fillId="0" borderId="0" xfId="0" applyNumberFormat="1" applyFont="1" applyAlignment="1">
      <alignment horizontal="right" vertical="center"/>
    </xf>
    <xf numFmtId="3" fontId="28" fillId="0" borderId="0" xfId="0" applyNumberFormat="1" applyFont="1" applyAlignment="1">
      <alignment vertical="center"/>
    </xf>
    <xf numFmtId="3" fontId="28" fillId="0" borderId="2" xfId="0" applyNumberFormat="1" applyFont="1" applyBorder="1" applyAlignment="1">
      <alignment vertical="center"/>
    </xf>
    <xf numFmtId="166" fontId="26" fillId="0" borderId="5" xfId="44" applyNumberFormat="1" applyFont="1" applyBorder="1" applyAlignment="1">
      <alignment horizontal="right" vertical="center"/>
    </xf>
    <xf numFmtId="166" fontId="25" fillId="0" borderId="7" xfId="44" applyNumberFormat="1" applyFont="1" applyBorder="1" applyAlignment="1">
      <alignment horizontal="right" vertical="center"/>
    </xf>
    <xf numFmtId="166" fontId="26" fillId="0" borderId="2" xfId="44" applyNumberFormat="1" applyFont="1" applyBorder="1" applyAlignment="1">
      <alignment horizontal="right" vertical="center"/>
    </xf>
    <xf numFmtId="166" fontId="25" fillId="0" borderId="0" xfId="44" applyNumberFormat="1" applyFont="1" applyBorder="1" applyAlignment="1">
      <alignment horizontal="right" vertical="center"/>
    </xf>
    <xf numFmtId="0" fontId="25" fillId="0" borderId="1" xfId="0" applyFont="1" applyBorder="1"/>
    <xf numFmtId="0" fontId="28" fillId="0" borderId="0" xfId="0" applyFont="1" applyAlignment="1">
      <alignment horizontal="left" vertical="center"/>
    </xf>
    <xf numFmtId="3" fontId="28" fillId="0" borderId="6" xfId="0" applyNumberFormat="1" applyFont="1" applyBorder="1" applyAlignment="1">
      <alignment vertical="center"/>
    </xf>
    <xf numFmtId="166" fontId="28" fillId="0" borderId="7" xfId="44" applyNumberFormat="1" applyFont="1" applyBorder="1" applyAlignment="1">
      <alignment horizontal="right" vertical="center"/>
    </xf>
    <xf numFmtId="166" fontId="28" fillId="0" borderId="0" xfId="44" applyNumberFormat="1" applyFont="1" applyBorder="1" applyAlignment="1">
      <alignment horizontal="right" vertical="center"/>
    </xf>
    <xf numFmtId="3" fontId="28" fillId="0" borderId="19" xfId="0" applyNumberFormat="1" applyFont="1" applyBorder="1" applyAlignment="1">
      <alignment vertical="center"/>
    </xf>
    <xf numFmtId="0" fontId="28" fillId="0" borderId="2" xfId="0" applyFont="1" applyBorder="1" applyAlignment="1">
      <alignment horizontal="left" vertical="center"/>
    </xf>
    <xf numFmtId="3" fontId="28" fillId="0" borderId="4" xfId="0" applyNumberFormat="1" applyFont="1" applyBorder="1" applyAlignment="1">
      <alignment vertical="center"/>
    </xf>
    <xf numFmtId="166" fontId="28" fillId="0" borderId="5" xfId="44" applyNumberFormat="1" applyFont="1" applyBorder="1" applyAlignment="1">
      <alignment horizontal="right" vertical="center"/>
    </xf>
    <xf numFmtId="166" fontId="28" fillId="0" borderId="2" xfId="44" applyNumberFormat="1" applyFont="1" applyBorder="1" applyAlignment="1">
      <alignment horizontal="right" vertical="center"/>
    </xf>
    <xf numFmtId="3" fontId="28" fillId="0" borderId="21" xfId="0" applyNumberFormat="1" applyFont="1" applyBorder="1" applyAlignment="1">
      <alignment vertical="center"/>
    </xf>
    <xf numFmtId="0" fontId="28" fillId="0" borderId="1" xfId="0" applyFont="1" applyBorder="1" applyAlignment="1">
      <alignment horizontal="center" wrapText="1"/>
    </xf>
    <xf numFmtId="9" fontId="25" fillId="0" borderId="7" xfId="44" applyFont="1" applyBorder="1" applyAlignment="1">
      <alignment horizontal="right" vertical="center"/>
    </xf>
    <xf numFmtId="9" fontId="26" fillId="0" borderId="5" xfId="44" applyFont="1" applyBorder="1" applyAlignment="1">
      <alignment horizontal="right" vertical="center"/>
    </xf>
    <xf numFmtId="9" fontId="25" fillId="0" borderId="20" xfId="44" applyFont="1" applyBorder="1" applyAlignment="1">
      <alignment horizontal="right" vertical="center"/>
    </xf>
    <xf numFmtId="9" fontId="26" fillId="0" borderId="22" xfId="44" applyFont="1" applyBorder="1" applyAlignment="1">
      <alignment horizontal="right" vertical="center"/>
    </xf>
    <xf numFmtId="9" fontId="26" fillId="0" borderId="7" xfId="44" quotePrefix="1" applyFont="1" applyBorder="1" applyAlignment="1">
      <alignment horizontal="right" vertical="center"/>
    </xf>
    <xf numFmtId="9" fontId="26" fillId="0" borderId="5" xfId="44" quotePrefix="1" applyFont="1" applyBorder="1" applyAlignment="1">
      <alignment horizontal="right" vertical="center"/>
    </xf>
    <xf numFmtId="9" fontId="26" fillId="0" borderId="20" xfId="44" applyFont="1" applyBorder="1" applyAlignment="1">
      <alignment horizontal="right" vertical="center"/>
    </xf>
    <xf numFmtId="0" fontId="0" fillId="0" borderId="5" xfId="0" applyBorder="1"/>
    <xf numFmtId="0" fontId="24" fillId="0" borderId="7" xfId="0" applyFont="1" applyBorder="1"/>
    <xf numFmtId="0" fontId="0" fillId="0" borderId="7" xfId="0" applyBorder="1"/>
    <xf numFmtId="0" fontId="21" fillId="0" borderId="0" xfId="0" applyFont="1"/>
    <xf numFmtId="9" fontId="0" fillId="0" borderId="5" xfId="0" applyNumberFormat="1" applyBorder="1"/>
    <xf numFmtId="9" fontId="0" fillId="0" borderId="7" xfId="0" applyNumberFormat="1" applyBorder="1"/>
    <xf numFmtId="9" fontId="0" fillId="0" borderId="3" xfId="0" applyNumberFormat="1" applyBorder="1"/>
    <xf numFmtId="3" fontId="0" fillId="0" borderId="2" xfId="0" applyNumberFormat="1" applyBorder="1"/>
    <xf numFmtId="3" fontId="0" fillId="0" borderId="23" xfId="0" applyNumberFormat="1" applyBorder="1"/>
    <xf numFmtId="0" fontId="24" fillId="0" borderId="1" xfId="0" applyFont="1" applyBorder="1"/>
    <xf numFmtId="3" fontId="24" fillId="0" borderId="1" xfId="0" applyNumberFormat="1" applyFont="1" applyBorder="1"/>
    <xf numFmtId="0" fontId="24" fillId="0" borderId="1" xfId="0" applyFont="1" applyBorder="1" applyAlignment="1">
      <alignment horizontal="right"/>
    </xf>
    <xf numFmtId="0" fontId="24" fillId="0" borderId="4" xfId="0" applyFont="1" applyBorder="1" applyAlignment="1">
      <alignment wrapText="1"/>
    </xf>
    <xf numFmtId="3" fontId="0" fillId="0" borderId="4" xfId="0" applyNumberFormat="1" applyBorder="1"/>
    <xf numFmtId="0" fontId="0" fillId="0" borderId="6" xfId="0" applyBorder="1"/>
    <xf numFmtId="0" fontId="24" fillId="0" borderId="5" xfId="0" applyFont="1" applyBorder="1"/>
    <xf numFmtId="0" fontId="29" fillId="0" borderId="5" xfId="0" applyFont="1" applyBorder="1"/>
    <xf numFmtId="0" fontId="24" fillId="0" borderId="0" xfId="0" applyFont="1" applyAlignment="1">
      <alignment horizontal="left"/>
    </xf>
    <xf numFmtId="0" fontId="24" fillId="0" borderId="26" xfId="0" applyFont="1" applyBorder="1" applyAlignment="1">
      <alignment horizontal="center" wrapText="1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wrapText="1"/>
    </xf>
    <xf numFmtId="0" fontId="24" fillId="0" borderId="0" xfId="0" applyFont="1"/>
    <xf numFmtId="0" fontId="5" fillId="0" borderId="0" xfId="0" applyFont="1"/>
    <xf numFmtId="0" fontId="25" fillId="0" borderId="23" xfId="0" applyFont="1" applyBorder="1" applyAlignment="1">
      <alignment horizontal="center" wrapText="1"/>
    </xf>
    <xf numFmtId="0" fontId="25" fillId="0" borderId="3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24" xfId="0" applyFont="1" applyBorder="1" applyAlignment="1">
      <alignment horizontal="center" wrapText="1"/>
    </xf>
    <xf numFmtId="0" fontId="25" fillId="0" borderId="2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1" fillId="0" borderId="5" xfId="0" applyFont="1" applyBorder="1" applyAlignment="1">
      <alignment horizontal="center" wrapText="1"/>
    </xf>
    <xf numFmtId="0" fontId="24" fillId="0" borderId="7" xfId="0" applyFont="1" applyBorder="1" applyAlignment="1">
      <alignment horizontal="left" inden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5000000}"/>
    <cellStyle name="Normal 3" xfId="42" xr:uid="{00000000-0005-0000-0000-000026000000}"/>
    <cellStyle name="Note" xfId="15" builtinId="10" customBuiltin="1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</cellStyles>
  <dxfs count="15"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color theme="1"/>
      </font>
      <border>
        <top style="thin">
          <color auto="1"/>
        </top>
        <bottom style="thin">
          <color auto="1"/>
        </bottom>
      </border>
    </dxf>
    <dxf>
      <font>
        <b/>
        <color theme="1"/>
      </font>
      <border>
        <bottom style="thin">
          <color theme="4" tint="0.39997558519241921"/>
        </bottom>
      </border>
    </dxf>
    <dxf>
      <font>
        <b/>
        <color theme="1"/>
      </font>
      <border>
        <top style="thin">
          <color auto="1"/>
        </top>
        <bottom style="thin">
          <color auto="1"/>
        </bottom>
      </border>
    </dxf>
    <dxf>
      <font>
        <b/>
        <color theme="1"/>
      </font>
      <border>
        <top style="thin">
          <color auto="1"/>
        </top>
        <bottom style="thin">
          <color auto="1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39997558519241921"/>
        </top>
      </border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</dxfs>
  <tableStyles count="2" defaultTableStyle="TableStyleMedium2" defaultPivotStyle="PivotStyleLight16">
    <tableStyle name="PivotTable Style 1" table="0" count="3" xr9:uid="{00000000-0011-0000-FFFF-FFFF00000000}">
      <tableStyleElement type="headerRow" dxfId="14"/>
      <tableStyleElement type="totalRow" dxfId="13"/>
      <tableStyleElement type="firstRowSubheading" dxfId="12"/>
    </tableStyle>
    <tableStyle name="PivotStyleLight16 2" table="0" count="12" xr9:uid="{00000000-0011-0000-FFFF-FFFF01000000}">
      <tableStyleElement type="wholeTable" dxfId="11"/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960F9-4244-4DA3-9A3E-8C5AD205FA33}">
  <dimension ref="A1:T16"/>
  <sheetViews>
    <sheetView tabSelected="1" workbookViewId="0"/>
  </sheetViews>
  <sheetFormatPr defaultRowHeight="15" x14ac:dyDescent="0.25"/>
  <cols>
    <col min="1" max="1" width="30.7109375" customWidth="1"/>
    <col min="2" max="20" width="6.85546875" customWidth="1"/>
  </cols>
  <sheetData>
    <row r="1" spans="1:20" x14ac:dyDescent="0.25">
      <c r="A1" s="78" t="s">
        <v>62</v>
      </c>
    </row>
    <row r="2" spans="1:20" x14ac:dyDescent="0.25">
      <c r="A2" t="s">
        <v>33</v>
      </c>
    </row>
    <row r="3" spans="1:20" ht="26.25" x14ac:dyDescent="0.25">
      <c r="A3" s="90"/>
      <c r="B3" s="93" t="s">
        <v>0</v>
      </c>
      <c r="C3" s="93"/>
      <c r="D3" s="93" t="s">
        <v>1</v>
      </c>
      <c r="E3" s="93"/>
      <c r="F3" s="93" t="s">
        <v>2</v>
      </c>
      <c r="G3" s="93"/>
      <c r="H3" s="93" t="s">
        <v>3</v>
      </c>
      <c r="I3" s="93"/>
      <c r="J3" s="93" t="s">
        <v>4</v>
      </c>
      <c r="K3" s="93"/>
      <c r="L3" s="93" t="s">
        <v>5</v>
      </c>
      <c r="M3" s="93"/>
      <c r="N3" s="93" t="s">
        <v>6</v>
      </c>
      <c r="O3" s="93"/>
      <c r="P3" s="93" t="s">
        <v>7</v>
      </c>
      <c r="Q3" s="93"/>
      <c r="R3" s="93" t="s">
        <v>28</v>
      </c>
      <c r="S3" s="93"/>
      <c r="T3" s="87" t="s">
        <v>8</v>
      </c>
    </row>
    <row r="4" spans="1:20" x14ac:dyDescent="0.25">
      <c r="A4" s="91" t="s">
        <v>49</v>
      </c>
      <c r="B4" s="82">
        <f>SUM(B5,B6,B7)</f>
        <v>127</v>
      </c>
      <c r="C4" s="79">
        <f t="shared" ref="C4:C11" si="0">B4/($T4-$P4-$R4)</f>
        <v>2.0770979507057225E-3</v>
      </c>
      <c r="D4" s="82">
        <f>SUM(D5,D6,D7)</f>
        <v>2688</v>
      </c>
      <c r="E4" s="79">
        <f t="shared" ref="E4:E11" si="1">D4/($T4-$P4-$R4)</f>
        <v>4.3962514106275455E-2</v>
      </c>
      <c r="F4" s="82">
        <f>SUM(F5,F6,F7)</f>
        <v>9768</v>
      </c>
      <c r="G4" s="79">
        <f t="shared" ref="G4:G11" si="2">F4/($T4-$P4-$R4)</f>
        <v>0.15975663608262597</v>
      </c>
      <c r="H4" s="82">
        <f>SUM(H5,H6,H7)</f>
        <v>16760</v>
      </c>
      <c r="I4" s="79">
        <f t="shared" ref="I4:I11" si="3">H4/($T4-$P4-$R4)</f>
        <v>0.27411150908525916</v>
      </c>
      <c r="J4" s="82">
        <f>SUM(J5,J6,J7)</f>
        <v>69</v>
      </c>
      <c r="K4" s="79">
        <f>J4/($T4-$P4-$R4)</f>
        <v>1.1285020362101958E-3</v>
      </c>
      <c r="L4" s="82">
        <f>SUM(L5,L6,L7)</f>
        <v>29375</v>
      </c>
      <c r="M4" s="79">
        <f t="shared" ref="M4:M11" si="4">L4/($T4-$P4-$R4)</f>
        <v>0.48043112048803627</v>
      </c>
      <c r="N4" s="82">
        <f>SUM(N5,N6,N7)</f>
        <v>2356</v>
      </c>
      <c r="O4" s="79">
        <f>N4/($T4-$P4-$R4)</f>
        <v>3.8532620250887266E-2</v>
      </c>
      <c r="P4" s="82">
        <f>SUM(P5,P6,P7)</f>
        <v>469</v>
      </c>
      <c r="Q4" s="75" t="s">
        <v>32</v>
      </c>
      <c r="R4" s="82">
        <f>SUM(R5,R6,R7)</f>
        <v>1793</v>
      </c>
      <c r="S4" s="75" t="s">
        <v>32</v>
      </c>
      <c r="T4" s="88">
        <f>SUM(B4,D4,F4,H4,J4,L4,N4,P4,R4)</f>
        <v>63405</v>
      </c>
    </row>
    <row r="5" spans="1:20" x14ac:dyDescent="0.25">
      <c r="A5" s="91" t="s">
        <v>61</v>
      </c>
      <c r="B5" s="82">
        <v>81</v>
      </c>
      <c r="C5" s="79">
        <f t="shared" si="0"/>
        <v>2.3926978406640475E-3</v>
      </c>
      <c r="D5" s="82">
        <v>1495</v>
      </c>
      <c r="E5" s="79">
        <f t="shared" si="1"/>
        <v>4.4161521873984581E-2</v>
      </c>
      <c r="F5" s="82">
        <v>5860</v>
      </c>
      <c r="G5" s="79">
        <f t="shared" si="2"/>
        <v>0.17310134995421381</v>
      </c>
      <c r="H5" s="82">
        <v>10925</v>
      </c>
      <c r="I5" s="79">
        <f t="shared" si="3"/>
        <v>0.32271881369450273</v>
      </c>
      <c r="J5" s="82">
        <v>54</v>
      </c>
      <c r="K5" s="80">
        <f t="shared" ref="K5:K11" si="5">J5/($T5-$P5-$R5)</f>
        <v>1.5951318937760318E-3</v>
      </c>
      <c r="L5" s="82">
        <v>14137</v>
      </c>
      <c r="M5" s="79">
        <f>L5/($T5-$P5-$R5)</f>
        <v>0.41759962189466221</v>
      </c>
      <c r="N5" s="82">
        <v>1301</v>
      </c>
      <c r="O5" s="80">
        <f>N5/($T5-$P5-$R5)</f>
        <v>3.8430862848196613E-2</v>
      </c>
      <c r="P5" s="82">
        <v>185</v>
      </c>
      <c r="Q5" s="75" t="s">
        <v>32</v>
      </c>
      <c r="R5" s="82">
        <v>953</v>
      </c>
      <c r="S5" s="75" t="s">
        <v>32</v>
      </c>
      <c r="T5" s="88">
        <f t="shared" ref="T5:T11" si="6">SUM(B5,D5,F5,H5,J5,L5,N5,P5,R5)</f>
        <v>34991</v>
      </c>
    </row>
    <row r="6" spans="1:20" x14ac:dyDescent="0.25">
      <c r="A6" s="91" t="s">
        <v>27</v>
      </c>
      <c r="B6" s="82">
        <v>2</v>
      </c>
      <c r="C6" s="79">
        <f t="shared" si="0"/>
        <v>1.1600928074245939E-3</v>
      </c>
      <c r="D6" s="82">
        <v>52</v>
      </c>
      <c r="E6" s="79">
        <f t="shared" si="1"/>
        <v>3.0162412993039442E-2</v>
      </c>
      <c r="F6" s="82">
        <v>362</v>
      </c>
      <c r="G6" s="79">
        <f t="shared" si="2"/>
        <v>0.20997679814385151</v>
      </c>
      <c r="H6" s="82">
        <v>379</v>
      </c>
      <c r="I6" s="79">
        <f t="shared" si="3"/>
        <v>0.21983758700696054</v>
      </c>
      <c r="J6" s="82">
        <v>4</v>
      </c>
      <c r="K6" s="80">
        <f t="shared" si="5"/>
        <v>2.3201856148491878E-3</v>
      </c>
      <c r="L6" s="82">
        <v>882</v>
      </c>
      <c r="M6" s="79">
        <f>L6/($T6-$P6-$R6)</f>
        <v>0.51160092807424595</v>
      </c>
      <c r="N6" s="82">
        <v>43</v>
      </c>
      <c r="O6" s="80">
        <f>N6/($T6-$P6-$R6)</f>
        <v>2.4941995359628769E-2</v>
      </c>
      <c r="P6" s="82">
        <v>6</v>
      </c>
      <c r="Q6" s="75" t="s">
        <v>32</v>
      </c>
      <c r="R6" s="82">
        <v>36</v>
      </c>
      <c r="S6" s="75" t="s">
        <v>32</v>
      </c>
      <c r="T6" s="88">
        <f t="shared" si="6"/>
        <v>1766</v>
      </c>
    </row>
    <row r="7" spans="1:20" x14ac:dyDescent="0.25">
      <c r="A7" s="91" t="s">
        <v>10</v>
      </c>
      <c r="B7" s="82">
        <f>SUM(B8:B11)</f>
        <v>44</v>
      </c>
      <c r="C7" s="79">
        <f t="shared" si="0"/>
        <v>1.7210357506062739E-3</v>
      </c>
      <c r="D7" s="82">
        <f>SUM(D8:D11)</f>
        <v>1141</v>
      </c>
      <c r="E7" s="79">
        <f t="shared" si="1"/>
        <v>4.4629586169130875E-2</v>
      </c>
      <c r="F7" s="82">
        <f>SUM(F8:F11)</f>
        <v>3546</v>
      </c>
      <c r="G7" s="79">
        <f t="shared" si="2"/>
        <v>0.13869983571931471</v>
      </c>
      <c r="H7" s="82">
        <f>SUM(H8:H11)</f>
        <v>5456</v>
      </c>
      <c r="I7" s="79">
        <f t="shared" si="3"/>
        <v>0.21340843307517798</v>
      </c>
      <c r="J7" s="82">
        <f>SUM(J8:J11)</f>
        <v>11</v>
      </c>
      <c r="K7" s="79">
        <f t="shared" si="5"/>
        <v>4.3025893765156846E-4</v>
      </c>
      <c r="L7" s="82">
        <f>SUM(L8:L11)</f>
        <v>14356</v>
      </c>
      <c r="M7" s="79">
        <f t="shared" si="4"/>
        <v>0.56152702808417432</v>
      </c>
      <c r="N7" s="82">
        <f>SUM(N8:N11)</f>
        <v>1012</v>
      </c>
      <c r="O7" s="79">
        <f t="shared" ref="O7:O11" si="7">N7/($T7-$P7-$R7)</f>
        <v>3.9583822263944302E-2</v>
      </c>
      <c r="P7" s="82">
        <f>SUM(P8:P11)</f>
        <v>278</v>
      </c>
      <c r="Q7" s="75" t="s">
        <v>32</v>
      </c>
      <c r="R7" s="82">
        <f>SUM(R8:R11)</f>
        <v>804</v>
      </c>
      <c r="S7" s="75" t="s">
        <v>32</v>
      </c>
      <c r="T7" s="88">
        <f t="shared" si="6"/>
        <v>26648</v>
      </c>
    </row>
    <row r="8" spans="1:20" x14ac:dyDescent="0.25">
      <c r="A8" s="109" t="s">
        <v>23</v>
      </c>
      <c r="B8" s="44">
        <v>9</v>
      </c>
      <c r="C8" s="80">
        <f t="shared" si="0"/>
        <v>9.6857511838140337E-4</v>
      </c>
      <c r="D8" s="44">
        <v>472</v>
      </c>
      <c r="E8" s="80">
        <f t="shared" si="1"/>
        <v>5.0796383986224707E-2</v>
      </c>
      <c r="F8" s="44">
        <v>1228</v>
      </c>
      <c r="G8" s="80">
        <f t="shared" si="2"/>
        <v>0.13215669393026258</v>
      </c>
      <c r="H8" s="44">
        <v>1841</v>
      </c>
      <c r="I8" s="80">
        <f t="shared" si="3"/>
        <v>0.19812742143779596</v>
      </c>
      <c r="J8" s="44">
        <v>3</v>
      </c>
      <c r="K8" s="80">
        <f t="shared" si="5"/>
        <v>3.2285837279380112E-4</v>
      </c>
      <c r="L8" s="44">
        <v>5448</v>
      </c>
      <c r="M8" s="80">
        <f t="shared" si="4"/>
        <v>0.58631080499354282</v>
      </c>
      <c r="N8" s="44">
        <v>291</v>
      </c>
      <c r="O8" s="80">
        <f t="shared" si="7"/>
        <v>3.1317262160998706E-2</v>
      </c>
      <c r="P8" s="44">
        <v>183</v>
      </c>
      <c r="Q8" s="77" t="s">
        <v>32</v>
      </c>
      <c r="R8" s="44">
        <v>237</v>
      </c>
      <c r="S8" s="77" t="s">
        <v>32</v>
      </c>
      <c r="T8" s="45">
        <f t="shared" si="6"/>
        <v>9712</v>
      </c>
    </row>
    <row r="9" spans="1:20" x14ac:dyDescent="0.25">
      <c r="A9" s="109" t="s">
        <v>24</v>
      </c>
      <c r="B9" s="44">
        <v>6</v>
      </c>
      <c r="C9" s="80">
        <f t="shared" si="0"/>
        <v>1.6004267804747934E-3</v>
      </c>
      <c r="D9" s="44">
        <v>130</v>
      </c>
      <c r="E9" s="80">
        <f t="shared" si="1"/>
        <v>3.4675913576953855E-2</v>
      </c>
      <c r="F9" s="44">
        <v>340</v>
      </c>
      <c r="G9" s="80">
        <f t="shared" si="2"/>
        <v>9.0690850893571623E-2</v>
      </c>
      <c r="H9" s="44">
        <v>542</v>
      </c>
      <c r="I9" s="80">
        <f t="shared" si="3"/>
        <v>0.14457188583622299</v>
      </c>
      <c r="J9" s="44">
        <v>3</v>
      </c>
      <c r="K9" s="80">
        <f t="shared" si="5"/>
        <v>8.0021339023739668E-4</v>
      </c>
      <c r="L9" s="44">
        <v>2588</v>
      </c>
      <c r="M9" s="80">
        <f t="shared" si="4"/>
        <v>0.69031741797812751</v>
      </c>
      <c r="N9" s="44">
        <v>140</v>
      </c>
      <c r="O9" s="80">
        <f t="shared" si="7"/>
        <v>3.7343291544411843E-2</v>
      </c>
      <c r="P9" s="44">
        <v>15</v>
      </c>
      <c r="Q9" s="77" t="s">
        <v>32</v>
      </c>
      <c r="R9" s="44">
        <v>215</v>
      </c>
      <c r="S9" s="77" t="s">
        <v>32</v>
      </c>
      <c r="T9" s="45">
        <f t="shared" si="6"/>
        <v>3979</v>
      </c>
    </row>
    <row r="10" spans="1:20" x14ac:dyDescent="0.25">
      <c r="A10" s="109" t="s">
        <v>25</v>
      </c>
      <c r="B10" s="44">
        <v>9</v>
      </c>
      <c r="C10" s="80">
        <f t="shared" si="0"/>
        <v>1.0557184750733138E-3</v>
      </c>
      <c r="D10" s="44">
        <v>346</v>
      </c>
      <c r="E10" s="80">
        <f t="shared" si="1"/>
        <v>4.058651026392962E-2</v>
      </c>
      <c r="F10" s="44">
        <v>1605</v>
      </c>
      <c r="G10" s="80">
        <f t="shared" si="2"/>
        <v>0.18826979472140762</v>
      </c>
      <c r="H10" s="44">
        <v>1954</v>
      </c>
      <c r="I10" s="80">
        <f t="shared" si="3"/>
        <v>0.22920821114369502</v>
      </c>
      <c r="J10" s="44">
        <v>3</v>
      </c>
      <c r="K10" s="80">
        <f t="shared" si="5"/>
        <v>3.5190615835777126E-4</v>
      </c>
      <c r="L10" s="44">
        <v>4229</v>
      </c>
      <c r="M10" s="80">
        <f t="shared" si="4"/>
        <v>0.49607038123167158</v>
      </c>
      <c r="N10" s="44">
        <v>379</v>
      </c>
      <c r="O10" s="80">
        <f t="shared" si="7"/>
        <v>4.4457478005865102E-2</v>
      </c>
      <c r="P10" s="44">
        <v>65</v>
      </c>
      <c r="Q10" s="77" t="s">
        <v>32</v>
      </c>
      <c r="R10" s="44">
        <v>230</v>
      </c>
      <c r="S10" s="77" t="s">
        <v>32</v>
      </c>
      <c r="T10" s="45">
        <f t="shared" si="6"/>
        <v>8820</v>
      </c>
    </row>
    <row r="11" spans="1:20" x14ac:dyDescent="0.25">
      <c r="A11" s="109" t="s">
        <v>26</v>
      </c>
      <c r="B11" s="44">
        <v>20</v>
      </c>
      <c r="C11" s="80">
        <f t="shared" si="0"/>
        <v>5.0000000000000001E-3</v>
      </c>
      <c r="D11" s="44">
        <v>193</v>
      </c>
      <c r="E11" s="80">
        <f t="shared" si="1"/>
        <v>4.8250000000000001E-2</v>
      </c>
      <c r="F11" s="44">
        <v>373</v>
      </c>
      <c r="G11" s="80">
        <f t="shared" si="2"/>
        <v>9.325E-2</v>
      </c>
      <c r="H11" s="44">
        <v>1119</v>
      </c>
      <c r="I11" s="80">
        <f t="shared" si="3"/>
        <v>0.27975</v>
      </c>
      <c r="J11" s="44">
        <v>2</v>
      </c>
      <c r="K11" s="80">
        <f t="shared" si="5"/>
        <v>5.0000000000000001E-4</v>
      </c>
      <c r="L11" s="44">
        <v>2091</v>
      </c>
      <c r="M11" s="80">
        <f t="shared" si="4"/>
        <v>0.52275000000000005</v>
      </c>
      <c r="N11" s="44">
        <v>202</v>
      </c>
      <c r="O11" s="80">
        <f t="shared" si="7"/>
        <v>5.0500000000000003E-2</v>
      </c>
      <c r="P11" s="44">
        <v>15</v>
      </c>
      <c r="Q11" s="77" t="s">
        <v>32</v>
      </c>
      <c r="R11" s="44">
        <v>122</v>
      </c>
      <c r="S11" s="77" t="s">
        <v>32</v>
      </c>
      <c r="T11" s="45">
        <f t="shared" si="6"/>
        <v>4137</v>
      </c>
    </row>
    <row r="13" spans="1:20" x14ac:dyDescent="0.25">
      <c r="A13" s="92" t="s">
        <v>36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</row>
    <row r="14" spans="1:20" x14ac:dyDescent="0.25">
      <c r="A14" s="94" t="s">
        <v>34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</row>
    <row r="15" spans="1:20" x14ac:dyDescent="0.25">
      <c r="A15" s="92" t="s">
        <v>37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</row>
    <row r="16" spans="1:20" x14ac:dyDescent="0.25">
      <c r="A16" s="92" t="s">
        <v>60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</row>
  </sheetData>
  <mergeCells count="13">
    <mergeCell ref="A16:T16"/>
    <mergeCell ref="N3:O3"/>
    <mergeCell ref="P3:Q3"/>
    <mergeCell ref="R3:S3"/>
    <mergeCell ref="A13:T13"/>
    <mergeCell ref="A14:T14"/>
    <mergeCell ref="A15:T15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F28"/>
  <sheetViews>
    <sheetView workbookViewId="0">
      <selection activeCell="A2" sqref="A2"/>
    </sheetView>
  </sheetViews>
  <sheetFormatPr defaultColWidth="9.140625" defaultRowHeight="12.75" x14ac:dyDescent="0.2"/>
  <cols>
    <col min="1" max="1" width="28.7109375" style="20" customWidth="1"/>
    <col min="2" max="2" width="6.28515625" style="20" customWidth="1"/>
    <col min="3" max="3" width="7.28515625" style="20" bestFit="1" customWidth="1"/>
    <col min="4" max="4" width="6.85546875" style="20" bestFit="1" customWidth="1"/>
    <col min="5" max="5" width="7.28515625" style="20" bestFit="1" customWidth="1"/>
    <col min="6" max="6" width="7.85546875" style="20" bestFit="1" customWidth="1"/>
    <col min="7" max="7" width="7.28515625" style="20" bestFit="1" customWidth="1"/>
    <col min="8" max="8" width="7.85546875" style="20" bestFit="1" customWidth="1"/>
    <col min="9" max="9" width="7.28515625" style="20" bestFit="1" customWidth="1"/>
    <col min="10" max="10" width="6.28515625" style="20" customWidth="1"/>
    <col min="11" max="11" width="7.28515625" style="20" bestFit="1" customWidth="1"/>
    <col min="12" max="12" width="7.85546875" style="20" bestFit="1" customWidth="1"/>
    <col min="13" max="13" width="7.7109375" style="20" bestFit="1" customWidth="1"/>
    <col min="14" max="14" width="6.85546875" style="20" bestFit="1" customWidth="1"/>
    <col min="15" max="15" width="7.28515625" style="20" bestFit="1" customWidth="1"/>
    <col min="16" max="16" width="6.85546875" style="20" bestFit="1" customWidth="1"/>
    <col min="17" max="17" width="5.5703125" style="20" customWidth="1"/>
    <col min="18" max="18" width="6.85546875" style="20" bestFit="1" customWidth="1"/>
    <col min="19" max="19" width="5.5703125" style="20" customWidth="1"/>
    <col min="20" max="20" width="7.85546875" style="20" bestFit="1" customWidth="1"/>
    <col min="21" max="21" width="5.5703125" style="20" customWidth="1"/>
    <col min="22" max="16384" width="9.140625" style="20"/>
  </cols>
  <sheetData>
    <row r="1" spans="1:21" ht="15" customHeight="1" x14ac:dyDescent="0.25">
      <c r="A1" s="107" t="s">
        <v>35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1" ht="15" customHeight="1" x14ac:dyDescent="0.2">
      <c r="A2" s="20" t="s">
        <v>33</v>
      </c>
    </row>
    <row r="3" spans="1:21" ht="51.75" customHeight="1" x14ac:dyDescent="0.2">
      <c r="A3" s="1" t="s">
        <v>29</v>
      </c>
      <c r="B3" s="103" t="s">
        <v>0</v>
      </c>
      <c r="C3" s="104"/>
      <c r="D3" s="103" t="s">
        <v>1</v>
      </c>
      <c r="E3" s="108"/>
      <c r="F3" s="104" t="s">
        <v>2</v>
      </c>
      <c r="G3" s="104"/>
      <c r="H3" s="103" t="s">
        <v>3</v>
      </c>
      <c r="I3" s="108"/>
      <c r="J3" s="104" t="s">
        <v>4</v>
      </c>
      <c r="K3" s="104"/>
      <c r="L3" s="103" t="s">
        <v>5</v>
      </c>
      <c r="M3" s="108"/>
      <c r="N3" s="104" t="s">
        <v>6</v>
      </c>
      <c r="O3" s="104"/>
      <c r="P3" s="103" t="s">
        <v>7</v>
      </c>
      <c r="Q3" s="108"/>
      <c r="R3" s="104" t="s">
        <v>28</v>
      </c>
      <c r="S3" s="104"/>
      <c r="T3" s="103" t="s">
        <v>8</v>
      </c>
      <c r="U3" s="104"/>
    </row>
    <row r="4" spans="1:21" x14ac:dyDescent="0.2">
      <c r="A4" s="1"/>
      <c r="B4" s="2" t="s">
        <v>30</v>
      </c>
      <c r="C4" s="3" t="s">
        <v>31</v>
      </c>
      <c r="D4" s="2" t="s">
        <v>30</v>
      </c>
      <c r="E4" s="3" t="s">
        <v>31</v>
      </c>
      <c r="F4" s="2" t="s">
        <v>30</v>
      </c>
      <c r="G4" s="4" t="s">
        <v>31</v>
      </c>
      <c r="H4" s="2" t="s">
        <v>30</v>
      </c>
      <c r="I4" s="3" t="s">
        <v>31</v>
      </c>
      <c r="J4" s="2" t="s">
        <v>30</v>
      </c>
      <c r="K4" s="4" t="s">
        <v>31</v>
      </c>
      <c r="L4" s="2" t="s">
        <v>30</v>
      </c>
      <c r="M4" s="3" t="s">
        <v>31</v>
      </c>
      <c r="N4" s="2" t="s">
        <v>30</v>
      </c>
      <c r="O4" s="4" t="s">
        <v>31</v>
      </c>
      <c r="P4" s="2" t="s">
        <v>30</v>
      </c>
      <c r="Q4" s="4" t="s">
        <v>31</v>
      </c>
      <c r="R4" s="3" t="s">
        <v>30</v>
      </c>
      <c r="S4" s="3" t="s">
        <v>31</v>
      </c>
      <c r="T4" s="2" t="s">
        <v>30</v>
      </c>
      <c r="U4" s="3" t="s">
        <v>31</v>
      </c>
    </row>
    <row r="5" spans="1:21" s="7" customFormat="1" ht="15" customHeight="1" x14ac:dyDescent="0.25">
      <c r="A5" s="5" t="s">
        <v>9</v>
      </c>
      <c r="B5" s="6">
        <f>SUM(B6:B17)</f>
        <v>123</v>
      </c>
      <c r="C5" s="8">
        <f>B5/($T5-$P5-$R5)*100</f>
        <v>0.23467012630213302</v>
      </c>
      <c r="D5" s="6">
        <f>SUM(D6:D17)</f>
        <v>2013</v>
      </c>
      <c r="E5" s="8">
        <f>D5/($T5-$P5-$R5)*100</f>
        <v>3.8405769450910068</v>
      </c>
      <c r="F5" s="6">
        <f>SUM(F6:F17)</f>
        <v>9542</v>
      </c>
      <c r="G5" s="8">
        <f>F5/($T5-$P5-$R5)*100</f>
        <v>18.205059716869538</v>
      </c>
      <c r="H5" s="6">
        <f>SUM(H6:H17)</f>
        <v>11997</v>
      </c>
      <c r="I5" s="8">
        <f>H5/($T5-$P5-$R5)*100</f>
        <v>22.888922806883656</v>
      </c>
      <c r="J5" s="6">
        <f>SUM(J6:J17)</f>
        <v>83</v>
      </c>
      <c r="K5" s="15">
        <f>J5/($T5-$P5-$R5)*100</f>
        <v>0.15835463807379707</v>
      </c>
      <c r="L5" s="6">
        <f>SUM(L6:L17)</f>
        <v>27549</v>
      </c>
      <c r="M5" s="8">
        <f>L5/($T5-$P5-$R5)*100</f>
        <v>52.560384630060675</v>
      </c>
      <c r="N5" s="6">
        <f>SUM(N6:N17)</f>
        <v>1107</v>
      </c>
      <c r="O5" s="15">
        <f>N5/($T5-$P5-$R5)*100</f>
        <v>2.1120311367191968</v>
      </c>
      <c r="P5" s="6">
        <f>SUM(P6:P17)</f>
        <v>232</v>
      </c>
      <c r="Q5" s="16" t="s">
        <v>32</v>
      </c>
      <c r="R5" s="6">
        <f>SUM(R6:R17)</f>
        <v>2509</v>
      </c>
      <c r="S5" s="18" t="s">
        <v>32</v>
      </c>
      <c r="T5" s="6">
        <f>SUM(T6:T17)</f>
        <v>55155</v>
      </c>
      <c r="U5" s="23">
        <v>100</v>
      </c>
    </row>
    <row r="6" spans="1:21" s="7" customFormat="1" ht="15" customHeight="1" x14ac:dyDescent="0.25">
      <c r="A6" s="19" t="s">
        <v>11</v>
      </c>
      <c r="B6" s="21">
        <v>4</v>
      </c>
      <c r="C6" s="9">
        <f t="shared" ref="C6:E24" si="0">B6/($T6-$P6-$R6)*100</f>
        <v>0.25806451612903225</v>
      </c>
      <c r="D6" s="21">
        <v>54</v>
      </c>
      <c r="E6" s="12">
        <f t="shared" si="0"/>
        <v>3.4838709677419351</v>
      </c>
      <c r="F6" s="21">
        <v>144</v>
      </c>
      <c r="G6" s="12">
        <f t="shared" ref="G6:I21" si="1">F6/($T6-$P6-$R6)*100</f>
        <v>9.2903225806451619</v>
      </c>
      <c r="H6" s="21">
        <v>127</v>
      </c>
      <c r="I6" s="12">
        <f t="shared" si="1"/>
        <v>8.193548387096774</v>
      </c>
      <c r="J6" s="21">
        <v>1</v>
      </c>
      <c r="K6" s="9">
        <f t="shared" ref="K6:K24" si="2">J6/($T6-$P6-$R6)*100</f>
        <v>6.4516129032258063E-2</v>
      </c>
      <c r="L6" s="21">
        <v>1190</v>
      </c>
      <c r="M6" s="12">
        <f t="shared" ref="M6:M24" si="3">L6/($T6-$P6-$R6)*100</f>
        <v>76.774193548387089</v>
      </c>
      <c r="N6" s="21">
        <v>30</v>
      </c>
      <c r="O6" s="9">
        <f t="shared" ref="O6:O24" si="4">N6/($T6-$P6-$R6)*100</f>
        <v>1.935483870967742</v>
      </c>
      <c r="P6" s="21">
        <v>0</v>
      </c>
      <c r="Q6" s="17" t="s">
        <v>32</v>
      </c>
      <c r="R6" s="21">
        <v>53</v>
      </c>
      <c r="S6" s="17" t="s">
        <v>32</v>
      </c>
      <c r="T6" s="21">
        <f>SUM(B6+D6+F6+H6+J6+L6+N6+P6+R6)</f>
        <v>1603</v>
      </c>
      <c r="U6" s="24">
        <v>100</v>
      </c>
    </row>
    <row r="7" spans="1:21" s="7" customFormat="1" ht="15" customHeight="1" x14ac:dyDescent="0.25">
      <c r="A7" s="19" t="s">
        <v>12</v>
      </c>
      <c r="B7" s="21">
        <v>5</v>
      </c>
      <c r="C7" s="10">
        <f t="shared" si="0"/>
        <v>0.13661202185792351</v>
      </c>
      <c r="D7" s="21">
        <v>176</v>
      </c>
      <c r="E7" s="13">
        <f t="shared" si="0"/>
        <v>4.8087431693989071</v>
      </c>
      <c r="F7" s="21">
        <v>1530</v>
      </c>
      <c r="G7" s="13">
        <f t="shared" si="1"/>
        <v>41.803278688524593</v>
      </c>
      <c r="H7" s="21">
        <v>1089</v>
      </c>
      <c r="I7" s="13">
        <f t="shared" si="1"/>
        <v>29.754098360655739</v>
      </c>
      <c r="J7" s="21">
        <v>4</v>
      </c>
      <c r="K7" s="10">
        <f t="shared" si="2"/>
        <v>0.10928961748633879</v>
      </c>
      <c r="L7" s="21">
        <v>801</v>
      </c>
      <c r="M7" s="13">
        <f t="shared" si="3"/>
        <v>21.885245901639344</v>
      </c>
      <c r="N7" s="21">
        <v>55</v>
      </c>
      <c r="O7" s="10">
        <f t="shared" si="4"/>
        <v>1.5027322404371584</v>
      </c>
      <c r="P7" s="21">
        <v>2</v>
      </c>
      <c r="Q7" s="17" t="s">
        <v>32</v>
      </c>
      <c r="R7" s="21">
        <v>413</v>
      </c>
      <c r="S7" s="17" t="s">
        <v>32</v>
      </c>
      <c r="T7" s="21">
        <f t="shared" ref="T7:T23" si="5">SUM(B7+D7+F7+H7+J7+L7+N7+P7+R7)</f>
        <v>4075</v>
      </c>
      <c r="U7" s="24">
        <v>100</v>
      </c>
    </row>
    <row r="8" spans="1:21" s="7" customFormat="1" ht="15" customHeight="1" x14ac:dyDescent="0.25">
      <c r="A8" s="19" t="s">
        <v>13</v>
      </c>
      <c r="B8" s="21">
        <v>19</v>
      </c>
      <c r="C8" s="10">
        <f t="shared" si="0"/>
        <v>0.24627349319507452</v>
      </c>
      <c r="D8" s="21">
        <v>280</v>
      </c>
      <c r="E8" s="13">
        <f t="shared" si="0"/>
        <v>3.6292935839274141</v>
      </c>
      <c r="F8" s="21">
        <v>2104</v>
      </c>
      <c r="G8" s="13">
        <f t="shared" si="1"/>
        <v>27.271548930654571</v>
      </c>
      <c r="H8" s="21">
        <v>1823</v>
      </c>
      <c r="I8" s="13">
        <f t="shared" si="1"/>
        <v>23.629293583927414</v>
      </c>
      <c r="J8" s="21">
        <v>7</v>
      </c>
      <c r="K8" s="10">
        <f t="shared" si="2"/>
        <v>9.0732339598185358E-2</v>
      </c>
      <c r="L8" s="21">
        <v>3310</v>
      </c>
      <c r="M8" s="13">
        <f t="shared" si="3"/>
        <v>42.903434867141932</v>
      </c>
      <c r="N8" s="21">
        <v>172</v>
      </c>
      <c r="O8" s="10">
        <f t="shared" si="4"/>
        <v>2.2294232015554116</v>
      </c>
      <c r="P8" s="21">
        <v>41</v>
      </c>
      <c r="Q8" s="17" t="s">
        <v>32</v>
      </c>
      <c r="R8" s="21">
        <v>444</v>
      </c>
      <c r="S8" s="17" t="s">
        <v>32</v>
      </c>
      <c r="T8" s="21">
        <f t="shared" si="5"/>
        <v>8200</v>
      </c>
      <c r="U8" s="24">
        <v>100</v>
      </c>
    </row>
    <row r="9" spans="1:21" s="7" customFormat="1" ht="15" customHeight="1" x14ac:dyDescent="0.25">
      <c r="A9" s="19" t="s">
        <v>14</v>
      </c>
      <c r="B9" s="21">
        <v>9</v>
      </c>
      <c r="C9" s="10">
        <f t="shared" si="0"/>
        <v>0.17071320182094082</v>
      </c>
      <c r="D9" s="21">
        <v>190</v>
      </c>
      <c r="E9" s="13">
        <f t="shared" si="0"/>
        <v>3.6039453717754175</v>
      </c>
      <c r="F9" s="21">
        <v>1641</v>
      </c>
      <c r="G9" s="13">
        <f t="shared" si="1"/>
        <v>31.126707132018211</v>
      </c>
      <c r="H9" s="21">
        <v>1491</v>
      </c>
      <c r="I9" s="13">
        <f t="shared" si="1"/>
        <v>28.281487101669196</v>
      </c>
      <c r="J9" s="21">
        <v>10</v>
      </c>
      <c r="K9" s="10">
        <f t="shared" si="2"/>
        <v>0.18968133535660092</v>
      </c>
      <c r="L9" s="21">
        <v>1840</v>
      </c>
      <c r="M9" s="13">
        <f t="shared" si="3"/>
        <v>34.901365705614566</v>
      </c>
      <c r="N9" s="21">
        <v>91</v>
      </c>
      <c r="O9" s="10">
        <f t="shared" si="4"/>
        <v>1.7261001517450685</v>
      </c>
      <c r="P9" s="21">
        <v>8</v>
      </c>
      <c r="Q9" s="17" t="s">
        <v>32</v>
      </c>
      <c r="R9" s="21">
        <v>6</v>
      </c>
      <c r="S9" s="17" t="s">
        <v>32</v>
      </c>
      <c r="T9" s="21">
        <f t="shared" si="5"/>
        <v>5286</v>
      </c>
      <c r="U9" s="24">
        <v>100</v>
      </c>
    </row>
    <row r="10" spans="1:21" s="7" customFormat="1" ht="15" customHeight="1" x14ac:dyDescent="0.25">
      <c r="A10" s="19" t="s">
        <v>15</v>
      </c>
      <c r="B10" s="21">
        <v>12</v>
      </c>
      <c r="C10" s="10">
        <f t="shared" si="0"/>
        <v>0.17303532804614274</v>
      </c>
      <c r="D10" s="21">
        <v>349</v>
      </c>
      <c r="E10" s="13">
        <f t="shared" si="0"/>
        <v>5.0324441240086522</v>
      </c>
      <c r="F10" s="21">
        <v>1222</v>
      </c>
      <c r="G10" s="13">
        <f t="shared" si="1"/>
        <v>17.620764239365538</v>
      </c>
      <c r="H10" s="21">
        <v>1283</v>
      </c>
      <c r="I10" s="13">
        <f t="shared" si="1"/>
        <v>18.500360490266761</v>
      </c>
      <c r="J10" s="21">
        <v>10</v>
      </c>
      <c r="K10" s="10">
        <f t="shared" si="2"/>
        <v>0.14419610670511895</v>
      </c>
      <c r="L10" s="21">
        <v>3918</v>
      </c>
      <c r="M10" s="13">
        <f t="shared" si="3"/>
        <v>56.496034607065603</v>
      </c>
      <c r="N10" s="21">
        <v>141</v>
      </c>
      <c r="O10" s="10">
        <f t="shared" si="4"/>
        <v>2.0331651045421775</v>
      </c>
      <c r="P10" s="21">
        <v>12</v>
      </c>
      <c r="Q10" s="17" t="s">
        <v>32</v>
      </c>
      <c r="R10" s="21">
        <v>353</v>
      </c>
      <c r="S10" s="17" t="s">
        <v>32</v>
      </c>
      <c r="T10" s="21">
        <f t="shared" si="5"/>
        <v>7300</v>
      </c>
      <c r="U10" s="24">
        <v>100</v>
      </c>
    </row>
    <row r="11" spans="1:21" s="7" customFormat="1" ht="15" customHeight="1" x14ac:dyDescent="0.25">
      <c r="A11" s="19" t="s">
        <v>16</v>
      </c>
      <c r="B11" s="21">
        <v>10</v>
      </c>
      <c r="C11" s="10">
        <f t="shared" si="0"/>
        <v>0.34734282737061478</v>
      </c>
      <c r="D11" s="21">
        <v>86</v>
      </c>
      <c r="E11" s="13">
        <f t="shared" si="0"/>
        <v>2.9871483153872873</v>
      </c>
      <c r="F11" s="21">
        <v>268</v>
      </c>
      <c r="G11" s="13">
        <f t="shared" si="1"/>
        <v>9.308787773532476</v>
      </c>
      <c r="H11" s="21">
        <v>486</v>
      </c>
      <c r="I11" s="13">
        <f t="shared" si="1"/>
        <v>16.880861410211878</v>
      </c>
      <c r="J11" s="21">
        <v>3</v>
      </c>
      <c r="K11" s="10">
        <f t="shared" si="2"/>
        <v>0.10420284821118443</v>
      </c>
      <c r="L11" s="21">
        <v>1936</v>
      </c>
      <c r="M11" s="13">
        <f t="shared" si="3"/>
        <v>67.245571378951027</v>
      </c>
      <c r="N11" s="21">
        <v>90</v>
      </c>
      <c r="O11" s="10">
        <f t="shared" si="4"/>
        <v>3.1260854463355332</v>
      </c>
      <c r="P11" s="21">
        <v>2</v>
      </c>
      <c r="Q11" s="17" t="s">
        <v>32</v>
      </c>
      <c r="R11" s="21">
        <v>124</v>
      </c>
      <c r="S11" s="17" t="s">
        <v>32</v>
      </c>
      <c r="T11" s="21">
        <f t="shared" si="5"/>
        <v>3005</v>
      </c>
      <c r="U11" s="24">
        <v>100</v>
      </c>
    </row>
    <row r="12" spans="1:21" s="7" customFormat="1" ht="15" customHeight="1" x14ac:dyDescent="0.25">
      <c r="A12" s="19" t="s">
        <v>17</v>
      </c>
      <c r="B12" s="21">
        <v>14</v>
      </c>
      <c r="C12" s="10">
        <f t="shared" si="0"/>
        <v>0.20682523267838679</v>
      </c>
      <c r="D12" s="21">
        <v>203</v>
      </c>
      <c r="E12" s="13">
        <f t="shared" si="0"/>
        <v>2.9989658738366081</v>
      </c>
      <c r="F12" s="21">
        <v>695</v>
      </c>
      <c r="G12" s="13">
        <f t="shared" si="1"/>
        <v>10.267395479391343</v>
      </c>
      <c r="H12" s="21">
        <v>1790</v>
      </c>
      <c r="I12" s="13">
        <f t="shared" si="1"/>
        <v>26.444083321022312</v>
      </c>
      <c r="J12" s="21">
        <v>8</v>
      </c>
      <c r="K12" s="10">
        <f t="shared" si="2"/>
        <v>0.11818584724479243</v>
      </c>
      <c r="L12" s="21">
        <v>3925</v>
      </c>
      <c r="M12" s="13">
        <f t="shared" si="3"/>
        <v>57.984931304476284</v>
      </c>
      <c r="N12" s="21">
        <v>134</v>
      </c>
      <c r="O12" s="10">
        <f t="shared" si="4"/>
        <v>1.9796129413502734</v>
      </c>
      <c r="P12" s="21">
        <v>15</v>
      </c>
      <c r="Q12" s="17" t="s">
        <v>32</v>
      </c>
      <c r="R12" s="21">
        <v>318</v>
      </c>
      <c r="S12" s="17" t="s">
        <v>32</v>
      </c>
      <c r="T12" s="21">
        <f t="shared" si="5"/>
        <v>7102</v>
      </c>
      <c r="U12" s="24">
        <v>100</v>
      </c>
    </row>
    <row r="13" spans="1:21" s="7" customFormat="1" ht="15" customHeight="1" x14ac:dyDescent="0.25">
      <c r="A13" s="19" t="s">
        <v>18</v>
      </c>
      <c r="B13" s="21">
        <v>1</v>
      </c>
      <c r="C13" s="10">
        <f t="shared" si="0"/>
        <v>6.4474532559638947E-2</v>
      </c>
      <c r="D13" s="21">
        <v>27</v>
      </c>
      <c r="E13" s="13">
        <f t="shared" si="0"/>
        <v>1.7408123791102514</v>
      </c>
      <c r="F13" s="21">
        <v>42</v>
      </c>
      <c r="G13" s="13">
        <f t="shared" si="1"/>
        <v>2.7079303675048356</v>
      </c>
      <c r="H13" s="21">
        <v>138</v>
      </c>
      <c r="I13" s="13">
        <f t="shared" si="1"/>
        <v>8.8974854932301746</v>
      </c>
      <c r="J13" s="21">
        <v>2</v>
      </c>
      <c r="K13" s="10">
        <f t="shared" si="2"/>
        <v>0.12894906511927789</v>
      </c>
      <c r="L13" s="21">
        <v>1309</v>
      </c>
      <c r="M13" s="13">
        <f t="shared" si="3"/>
        <v>84.39716312056737</v>
      </c>
      <c r="N13" s="21">
        <v>32</v>
      </c>
      <c r="O13" s="10">
        <f t="shared" si="4"/>
        <v>2.0631850419084463</v>
      </c>
      <c r="P13" s="21">
        <v>1</v>
      </c>
      <c r="Q13" s="17" t="s">
        <v>32</v>
      </c>
      <c r="R13" s="21">
        <v>62</v>
      </c>
      <c r="S13" s="17" t="s">
        <v>32</v>
      </c>
      <c r="T13" s="21">
        <f t="shared" si="5"/>
        <v>1614</v>
      </c>
      <c r="U13" s="24">
        <v>100</v>
      </c>
    </row>
    <row r="14" spans="1:21" s="7" customFormat="1" ht="15" customHeight="1" x14ac:dyDescent="0.25">
      <c r="A14" s="19" t="s">
        <v>19</v>
      </c>
      <c r="B14" s="21">
        <v>10</v>
      </c>
      <c r="C14" s="10">
        <f t="shared" si="0"/>
        <v>0.17001020061203673</v>
      </c>
      <c r="D14" s="21">
        <v>274</v>
      </c>
      <c r="E14" s="13">
        <f t="shared" si="0"/>
        <v>4.658279496769806</v>
      </c>
      <c r="F14" s="21">
        <v>1180</v>
      </c>
      <c r="G14" s="13">
        <f t="shared" si="1"/>
        <v>20.061203672220334</v>
      </c>
      <c r="H14" s="21">
        <v>2108</v>
      </c>
      <c r="I14" s="13">
        <f t="shared" si="1"/>
        <v>35.838150289017342</v>
      </c>
      <c r="J14" s="21">
        <v>14</v>
      </c>
      <c r="K14" s="10">
        <f t="shared" si="2"/>
        <v>0.23801428085685142</v>
      </c>
      <c r="L14" s="21">
        <v>2224</v>
      </c>
      <c r="M14" s="13">
        <f t="shared" si="3"/>
        <v>37.810268616116964</v>
      </c>
      <c r="N14" s="21">
        <v>72</v>
      </c>
      <c r="O14" s="10">
        <f t="shared" si="4"/>
        <v>1.2240734444066643</v>
      </c>
      <c r="P14" s="21">
        <v>123</v>
      </c>
      <c r="Q14" s="17" t="s">
        <v>32</v>
      </c>
      <c r="R14" s="21">
        <v>359</v>
      </c>
      <c r="S14" s="17" t="s">
        <v>32</v>
      </c>
      <c r="T14" s="21">
        <f t="shared" si="5"/>
        <v>6364</v>
      </c>
      <c r="U14" s="24">
        <v>100</v>
      </c>
    </row>
    <row r="15" spans="1:21" s="7" customFormat="1" ht="15" customHeight="1" x14ac:dyDescent="0.25">
      <c r="A15" s="19" t="s">
        <v>20</v>
      </c>
      <c r="B15" s="21">
        <v>6</v>
      </c>
      <c r="C15" s="10">
        <f t="shared" si="0"/>
        <v>0.32840722495894908</v>
      </c>
      <c r="D15" s="21">
        <v>38</v>
      </c>
      <c r="E15" s="13">
        <f t="shared" si="0"/>
        <v>2.0799124247400109</v>
      </c>
      <c r="F15" s="21">
        <v>51</v>
      </c>
      <c r="G15" s="13">
        <f t="shared" si="1"/>
        <v>2.7914614121510675</v>
      </c>
      <c r="H15" s="21">
        <v>264</v>
      </c>
      <c r="I15" s="13">
        <f t="shared" si="1"/>
        <v>14.449917898193759</v>
      </c>
      <c r="J15" s="21">
        <v>2</v>
      </c>
      <c r="K15" s="10">
        <f t="shared" si="2"/>
        <v>0.10946907498631638</v>
      </c>
      <c r="L15" s="21">
        <v>1435</v>
      </c>
      <c r="M15" s="13">
        <f t="shared" si="3"/>
        <v>78.544061302681996</v>
      </c>
      <c r="N15" s="21">
        <v>31</v>
      </c>
      <c r="O15" s="10">
        <f t="shared" si="4"/>
        <v>1.6967706622879035</v>
      </c>
      <c r="P15" s="21">
        <v>0</v>
      </c>
      <c r="Q15" s="17" t="s">
        <v>32</v>
      </c>
      <c r="R15" s="21">
        <v>56</v>
      </c>
      <c r="S15" s="17" t="s">
        <v>32</v>
      </c>
      <c r="T15" s="21">
        <f t="shared" si="5"/>
        <v>1883</v>
      </c>
      <c r="U15" s="24">
        <v>100</v>
      </c>
    </row>
    <row r="16" spans="1:21" s="7" customFormat="1" ht="15" customHeight="1" x14ac:dyDescent="0.25">
      <c r="A16" s="19" t="s">
        <v>21</v>
      </c>
      <c r="B16" s="21">
        <v>26</v>
      </c>
      <c r="C16" s="10">
        <f t="shared" si="0"/>
        <v>0.59756377844173758</v>
      </c>
      <c r="D16" s="21">
        <v>169</v>
      </c>
      <c r="E16" s="13">
        <f t="shared" si="0"/>
        <v>3.8841645598712939</v>
      </c>
      <c r="F16" s="21">
        <v>356</v>
      </c>
      <c r="G16" s="13">
        <f t="shared" si="1"/>
        <v>8.1820271202022532</v>
      </c>
      <c r="H16" s="21">
        <v>675</v>
      </c>
      <c r="I16" s="13">
        <f t="shared" si="1"/>
        <v>15.513675017237416</v>
      </c>
      <c r="J16" s="21">
        <v>14</v>
      </c>
      <c r="K16" s="10">
        <f t="shared" si="2"/>
        <v>0.32176511146862791</v>
      </c>
      <c r="L16" s="21">
        <v>2929</v>
      </c>
      <c r="M16" s="13">
        <f t="shared" si="3"/>
        <v>67.317857963686507</v>
      </c>
      <c r="N16" s="21">
        <v>182</v>
      </c>
      <c r="O16" s="10">
        <f t="shared" si="4"/>
        <v>4.1829464490921628</v>
      </c>
      <c r="P16" s="21">
        <v>8</v>
      </c>
      <c r="Q16" s="17" t="s">
        <v>32</v>
      </c>
      <c r="R16" s="21">
        <v>171</v>
      </c>
      <c r="S16" s="17" t="s">
        <v>32</v>
      </c>
      <c r="T16" s="21">
        <f t="shared" si="5"/>
        <v>4530</v>
      </c>
      <c r="U16" s="24">
        <v>100</v>
      </c>
    </row>
    <row r="17" spans="1:32" s="7" customFormat="1" ht="15" customHeight="1" x14ac:dyDescent="0.25">
      <c r="A17" s="19" t="s">
        <v>22</v>
      </c>
      <c r="B17" s="21">
        <v>7</v>
      </c>
      <c r="C17" s="10">
        <f t="shared" si="0"/>
        <v>0.17399950285856325</v>
      </c>
      <c r="D17" s="21">
        <v>167</v>
      </c>
      <c r="E17" s="13">
        <f t="shared" si="0"/>
        <v>4.1511309967685808</v>
      </c>
      <c r="F17" s="21">
        <v>309</v>
      </c>
      <c r="G17" s="13">
        <f t="shared" si="1"/>
        <v>7.680835197613721</v>
      </c>
      <c r="H17" s="21">
        <v>723</v>
      </c>
      <c r="I17" s="13">
        <f t="shared" si="1"/>
        <v>17.971662938105894</v>
      </c>
      <c r="J17" s="21">
        <v>8</v>
      </c>
      <c r="K17" s="10">
        <f t="shared" si="2"/>
        <v>0.19885657469550086</v>
      </c>
      <c r="L17" s="21">
        <v>2732</v>
      </c>
      <c r="M17" s="13">
        <f t="shared" si="3"/>
        <v>67.909520258513538</v>
      </c>
      <c r="N17" s="21">
        <v>77</v>
      </c>
      <c r="O17" s="10">
        <f t="shared" si="4"/>
        <v>1.9139945314441957</v>
      </c>
      <c r="P17" s="21">
        <v>20</v>
      </c>
      <c r="Q17" s="17" t="s">
        <v>32</v>
      </c>
      <c r="R17" s="21">
        <v>150</v>
      </c>
      <c r="S17" s="17" t="s">
        <v>32</v>
      </c>
      <c r="T17" s="21">
        <f t="shared" si="5"/>
        <v>4193</v>
      </c>
      <c r="U17" s="24">
        <v>100</v>
      </c>
    </row>
    <row r="18" spans="1:32" s="7" customFormat="1" ht="15" customHeight="1" x14ac:dyDescent="0.25">
      <c r="A18" s="5" t="s">
        <v>27</v>
      </c>
      <c r="B18" s="22">
        <v>6</v>
      </c>
      <c r="C18" s="15">
        <f t="shared" si="0"/>
        <v>0.34168564920273348</v>
      </c>
      <c r="D18" s="22">
        <v>25</v>
      </c>
      <c r="E18" s="8">
        <f t="shared" si="0"/>
        <v>1.4236902050113895</v>
      </c>
      <c r="F18" s="22">
        <v>323</v>
      </c>
      <c r="G18" s="8">
        <f t="shared" si="1"/>
        <v>18.394077448747154</v>
      </c>
      <c r="H18" s="22">
        <v>237</v>
      </c>
      <c r="I18" s="8">
        <f t="shared" si="1"/>
        <v>13.496583143507973</v>
      </c>
      <c r="J18" s="22">
        <v>2</v>
      </c>
      <c r="K18" s="15">
        <f t="shared" si="2"/>
        <v>0.11389521640091116</v>
      </c>
      <c r="L18" s="22">
        <v>1115</v>
      </c>
      <c r="M18" s="8">
        <f t="shared" si="3"/>
        <v>63.496583143507969</v>
      </c>
      <c r="N18" s="22">
        <v>48</v>
      </c>
      <c r="O18" s="15">
        <f t="shared" si="4"/>
        <v>2.7334851936218678</v>
      </c>
      <c r="P18" s="22">
        <v>161</v>
      </c>
      <c r="Q18" s="18" t="s">
        <v>32</v>
      </c>
      <c r="R18" s="22">
        <v>12</v>
      </c>
      <c r="S18" s="18" t="s">
        <v>32</v>
      </c>
      <c r="T18" s="22">
        <f>SUM(B18+D18+F18+H18+J18+L18+N18+P18+R18)</f>
        <v>1929</v>
      </c>
      <c r="U18" s="23">
        <v>100</v>
      </c>
    </row>
    <row r="19" spans="1:32" s="7" customFormat="1" ht="15" customHeight="1" x14ac:dyDescent="0.25">
      <c r="A19" s="5" t="s">
        <v>10</v>
      </c>
      <c r="B19" s="22">
        <f>SUM(B20:B23)</f>
        <v>71</v>
      </c>
      <c r="C19" s="8">
        <f t="shared" si="0"/>
        <v>0.22240320761809296</v>
      </c>
      <c r="D19" s="22">
        <f>SUM(D20:D23)</f>
        <v>1051</v>
      </c>
      <c r="E19" s="8">
        <f t="shared" si="0"/>
        <v>3.2921939606565593</v>
      </c>
      <c r="F19" s="22">
        <f>SUM(F20:F23)</f>
        <v>3778</v>
      </c>
      <c r="G19" s="8">
        <f t="shared" si="1"/>
        <v>11.834356596917679</v>
      </c>
      <c r="H19" s="22">
        <f>SUM(H20:H23)</f>
        <v>3855</v>
      </c>
      <c r="I19" s="8">
        <f t="shared" si="1"/>
        <v>12.075554441799273</v>
      </c>
      <c r="J19" s="22">
        <f>SUM(J20:J23)</f>
        <v>29</v>
      </c>
      <c r="K19" s="15">
        <f t="shared" si="2"/>
        <v>9.0840746773587264E-2</v>
      </c>
      <c r="L19" s="22">
        <f>SUM(L20:L23)</f>
        <v>22416</v>
      </c>
      <c r="M19" s="8">
        <f t="shared" si="3"/>
        <v>70.216764816439053</v>
      </c>
      <c r="N19" s="22">
        <f>SUM(N20:N23)</f>
        <v>724</v>
      </c>
      <c r="O19" s="15">
        <f t="shared" si="4"/>
        <v>2.2678862297957649</v>
      </c>
      <c r="P19" s="22">
        <f>SUM(P20:P23)</f>
        <v>1854</v>
      </c>
      <c r="Q19" s="18" t="s">
        <v>32</v>
      </c>
      <c r="R19" s="22">
        <f>SUM(R20:R23)</f>
        <v>323</v>
      </c>
      <c r="S19" s="18" t="s">
        <v>32</v>
      </c>
      <c r="T19" s="22">
        <f>SUM(T20:T23)</f>
        <v>34101</v>
      </c>
      <c r="U19" s="23">
        <v>100</v>
      </c>
    </row>
    <row r="20" spans="1:32" s="7" customFormat="1" ht="15" customHeight="1" x14ac:dyDescent="0.25">
      <c r="A20" s="19" t="s">
        <v>23</v>
      </c>
      <c r="B20" s="21">
        <v>23</v>
      </c>
      <c r="C20" s="9">
        <f t="shared" si="0"/>
        <v>0.2000695894224078</v>
      </c>
      <c r="D20" s="21">
        <v>429</v>
      </c>
      <c r="E20" s="12">
        <f t="shared" si="0"/>
        <v>3.731732776617954</v>
      </c>
      <c r="F20" s="21">
        <v>1225</v>
      </c>
      <c r="G20" s="12">
        <f t="shared" si="1"/>
        <v>10.65588030619346</v>
      </c>
      <c r="H20">
        <v>1359</v>
      </c>
      <c r="I20" s="12">
        <f t="shared" si="1"/>
        <v>11.821503131524008</v>
      </c>
      <c r="J20" s="21">
        <v>11</v>
      </c>
      <c r="K20" s="9">
        <f t="shared" si="2"/>
        <v>9.5685455810716774E-2</v>
      </c>
      <c r="L20" s="21">
        <v>8159</v>
      </c>
      <c r="M20" s="12">
        <f t="shared" si="3"/>
        <v>70.972512178148918</v>
      </c>
      <c r="N20" s="21">
        <v>290</v>
      </c>
      <c r="O20" s="9">
        <f t="shared" si="4"/>
        <v>2.5226165622825332</v>
      </c>
      <c r="P20" s="21">
        <v>338</v>
      </c>
      <c r="Q20" s="17" t="s">
        <v>32</v>
      </c>
      <c r="R20" s="21">
        <v>203</v>
      </c>
      <c r="S20" s="17" t="s">
        <v>32</v>
      </c>
      <c r="T20" s="21">
        <f t="shared" si="5"/>
        <v>12037</v>
      </c>
      <c r="U20" s="24">
        <v>100</v>
      </c>
    </row>
    <row r="21" spans="1:32" s="7" customFormat="1" ht="15" customHeight="1" x14ac:dyDescent="0.25">
      <c r="A21" s="19" t="s">
        <v>24</v>
      </c>
      <c r="B21" s="21">
        <v>16</v>
      </c>
      <c r="C21" s="10">
        <f t="shared" si="0"/>
        <v>0.33305578684429643</v>
      </c>
      <c r="D21" s="21">
        <v>151</v>
      </c>
      <c r="E21" s="13">
        <f t="shared" si="0"/>
        <v>3.1432139883430472</v>
      </c>
      <c r="F21" s="21">
        <v>346</v>
      </c>
      <c r="G21" s="13">
        <f t="shared" si="1"/>
        <v>7.2023313905079096</v>
      </c>
      <c r="H21">
        <v>482</v>
      </c>
      <c r="I21" s="13">
        <f t="shared" si="1"/>
        <v>10.033305578684431</v>
      </c>
      <c r="J21" s="21">
        <v>6</v>
      </c>
      <c r="K21" s="10">
        <f t="shared" si="2"/>
        <v>0.12489592006661115</v>
      </c>
      <c r="L21" s="21">
        <v>3666</v>
      </c>
      <c r="M21" s="13">
        <f t="shared" si="3"/>
        <v>76.311407160699417</v>
      </c>
      <c r="N21" s="21">
        <v>137</v>
      </c>
      <c r="O21" s="10">
        <f t="shared" si="4"/>
        <v>2.8517901748542882</v>
      </c>
      <c r="P21" s="21">
        <v>428</v>
      </c>
      <c r="Q21" s="17" t="s">
        <v>32</v>
      </c>
      <c r="R21" s="21">
        <v>55</v>
      </c>
      <c r="S21" s="17" t="s">
        <v>32</v>
      </c>
      <c r="T21" s="21">
        <f t="shared" si="5"/>
        <v>5287</v>
      </c>
      <c r="U21" s="24">
        <v>100</v>
      </c>
    </row>
    <row r="22" spans="1:32" s="7" customFormat="1" ht="15" customHeight="1" x14ac:dyDescent="0.25">
      <c r="A22" s="19" t="s">
        <v>25</v>
      </c>
      <c r="B22" s="21">
        <v>19</v>
      </c>
      <c r="C22" s="10">
        <f t="shared" si="0"/>
        <v>0.19314831757649692</v>
      </c>
      <c r="D22" s="21">
        <v>271</v>
      </c>
      <c r="E22" s="13">
        <f t="shared" si="0"/>
        <v>2.7549049506963503</v>
      </c>
      <c r="F22" s="21">
        <v>1539</v>
      </c>
      <c r="G22" s="13">
        <f t="shared" ref="G22:I24" si="6">F22/($T22-$P22-$R22)*100</f>
        <v>15.64501372369625</v>
      </c>
      <c r="H22">
        <v>1114</v>
      </c>
      <c r="I22" s="13">
        <f t="shared" si="6"/>
        <v>11.324590830537765</v>
      </c>
      <c r="J22" s="21">
        <v>2</v>
      </c>
      <c r="K22" s="10">
        <f t="shared" si="2"/>
        <v>2.0331401850157568E-2</v>
      </c>
      <c r="L22" s="21">
        <v>6662</v>
      </c>
      <c r="M22" s="13">
        <f t="shared" si="3"/>
        <v>67.723899562874863</v>
      </c>
      <c r="N22" s="21">
        <v>230</v>
      </c>
      <c r="O22" s="10">
        <f t="shared" si="4"/>
        <v>2.3381112127681205</v>
      </c>
      <c r="P22" s="21">
        <v>935</v>
      </c>
      <c r="Q22" s="17" t="s">
        <v>32</v>
      </c>
      <c r="R22" s="21">
        <v>53</v>
      </c>
      <c r="S22" s="17" t="s">
        <v>32</v>
      </c>
      <c r="T22" s="21">
        <f t="shared" si="5"/>
        <v>10825</v>
      </c>
      <c r="U22" s="24">
        <v>100</v>
      </c>
    </row>
    <row r="23" spans="1:32" s="7" customFormat="1" ht="15" customHeight="1" x14ac:dyDescent="0.25">
      <c r="A23" s="19" t="s">
        <v>26</v>
      </c>
      <c r="B23" s="21">
        <v>13</v>
      </c>
      <c r="C23" s="11">
        <f t="shared" si="0"/>
        <v>0.22464143770520134</v>
      </c>
      <c r="D23" s="21">
        <v>200</v>
      </c>
      <c r="E23" s="14">
        <f t="shared" si="0"/>
        <v>3.4560221185415587</v>
      </c>
      <c r="F23" s="21">
        <v>668</v>
      </c>
      <c r="G23" s="14">
        <f t="shared" si="6"/>
        <v>11.543113875928807</v>
      </c>
      <c r="H23">
        <v>900</v>
      </c>
      <c r="I23" s="14">
        <f t="shared" si="6"/>
        <v>15.552099533437014</v>
      </c>
      <c r="J23" s="21">
        <v>10</v>
      </c>
      <c r="K23" s="11">
        <f t="shared" si="2"/>
        <v>0.17280110592707792</v>
      </c>
      <c r="L23" s="21">
        <v>3929</v>
      </c>
      <c r="M23" s="14">
        <f t="shared" si="3"/>
        <v>67.893554518748928</v>
      </c>
      <c r="N23" s="21">
        <v>67</v>
      </c>
      <c r="O23" s="11">
        <f t="shared" si="4"/>
        <v>1.1577674097114221</v>
      </c>
      <c r="P23" s="21">
        <v>153</v>
      </c>
      <c r="Q23" s="17" t="s">
        <v>32</v>
      </c>
      <c r="R23" s="21">
        <v>12</v>
      </c>
      <c r="S23" s="17" t="s">
        <v>32</v>
      </c>
      <c r="T23" s="21">
        <f t="shared" si="5"/>
        <v>5952</v>
      </c>
      <c r="U23" s="24">
        <v>100</v>
      </c>
    </row>
    <row r="24" spans="1:32" s="7" customFormat="1" ht="15" customHeight="1" x14ac:dyDescent="0.2">
      <c r="A24" s="5" t="s">
        <v>8</v>
      </c>
      <c r="B24" s="22">
        <f>SUM(B5+B18+B19)</f>
        <v>200</v>
      </c>
      <c r="C24" s="8">
        <f t="shared" si="0"/>
        <v>0.23230422561386393</v>
      </c>
      <c r="D24" s="22">
        <f>SUM(D5+D18+D19)</f>
        <v>3089</v>
      </c>
      <c r="E24" s="8">
        <f t="shared" si="0"/>
        <v>3.587938764606128</v>
      </c>
      <c r="F24" s="22">
        <f>SUM(F5+F18+F19)</f>
        <v>13643</v>
      </c>
      <c r="G24" s="8">
        <f t="shared" si="6"/>
        <v>15.846632750249729</v>
      </c>
      <c r="H24" s="22">
        <f>SUM(H5+H18+H19)</f>
        <v>16089</v>
      </c>
      <c r="I24" s="8">
        <f t="shared" si="6"/>
        <v>18.687713429507284</v>
      </c>
      <c r="J24" s="22">
        <f>SUM(J5+J18+J19)</f>
        <v>114</v>
      </c>
      <c r="K24" s="15">
        <f t="shared" si="2"/>
        <v>0.13241340859990244</v>
      </c>
      <c r="L24" s="22">
        <f>SUM(L5+L18+L19)</f>
        <v>51080</v>
      </c>
      <c r="M24" s="8">
        <f t="shared" si="3"/>
        <v>59.33049922178084</v>
      </c>
      <c r="N24" s="22">
        <f>SUM(N5+N18+N19)</f>
        <v>1879</v>
      </c>
      <c r="O24" s="15">
        <f t="shared" si="4"/>
        <v>2.1824981996422514</v>
      </c>
      <c r="P24" s="22">
        <f>SUM(P5+P18+P19)</f>
        <v>2247</v>
      </c>
      <c r="Q24" s="18" t="s">
        <v>32</v>
      </c>
      <c r="R24" s="22">
        <f>SUM(R5+R18+R19)</f>
        <v>2844</v>
      </c>
      <c r="S24" s="18" t="s">
        <v>32</v>
      </c>
      <c r="T24" s="22">
        <f>SUM(T5+T18+T19)</f>
        <v>91185</v>
      </c>
      <c r="U24" s="23">
        <v>100</v>
      </c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spans="1:32" x14ac:dyDescent="0.2">
      <c r="A25" s="20" t="s">
        <v>36</v>
      </c>
    </row>
    <row r="26" spans="1:32" ht="27.95" customHeight="1" x14ac:dyDescent="0.2">
      <c r="A26" s="105" t="s">
        <v>34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</row>
    <row r="27" spans="1:32" x14ac:dyDescent="0.2">
      <c r="A27" s="106" t="s">
        <v>37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</row>
    <row r="28" spans="1:32" x14ac:dyDescent="0.2">
      <c r="A28" s="31" t="s">
        <v>45</v>
      </c>
    </row>
  </sheetData>
  <mergeCells count="13">
    <mergeCell ref="T3:U3"/>
    <mergeCell ref="A26:U26"/>
    <mergeCell ref="A27:U27"/>
    <mergeCell ref="A1:T1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.3" footer="0.3"/>
  <pageSetup scale="7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F28"/>
  <sheetViews>
    <sheetView workbookViewId="0">
      <selection activeCell="A2" sqref="A2"/>
    </sheetView>
  </sheetViews>
  <sheetFormatPr defaultColWidth="9.140625" defaultRowHeight="12.75" x14ac:dyDescent="0.2"/>
  <cols>
    <col min="1" max="1" width="28.7109375" style="20" customWidth="1"/>
    <col min="2" max="3" width="6.7109375" style="20" customWidth="1"/>
    <col min="4" max="4" width="8.28515625" style="20" bestFit="1" customWidth="1"/>
    <col min="5" max="5" width="4.7109375" style="20" bestFit="1" customWidth="1"/>
    <col min="6" max="6" width="9.28515625" style="20" bestFit="1" customWidth="1"/>
    <col min="7" max="7" width="5.7109375" style="20" bestFit="1" customWidth="1"/>
    <col min="8" max="8" width="9.28515625" style="20" bestFit="1" customWidth="1"/>
    <col min="9" max="9" width="5.7109375" style="20" bestFit="1" customWidth="1"/>
    <col min="10" max="10" width="6.7109375" style="20" customWidth="1"/>
    <col min="11" max="11" width="4.7109375" style="20" bestFit="1" customWidth="1"/>
    <col min="12" max="12" width="9.28515625" style="20" bestFit="1" customWidth="1"/>
    <col min="13" max="13" width="5.7109375" style="20" bestFit="1" customWidth="1"/>
    <col min="14" max="14" width="8.28515625" style="20" bestFit="1" customWidth="1"/>
    <col min="15" max="15" width="4.7109375" style="20" bestFit="1" customWidth="1"/>
    <col min="16" max="16" width="6.7109375" style="20" customWidth="1"/>
    <col min="17" max="17" width="3.85546875" style="20" bestFit="1" customWidth="1"/>
    <col min="18" max="18" width="6.7109375" style="20" customWidth="1"/>
    <col min="19" max="19" width="3.85546875" style="20" bestFit="1" customWidth="1"/>
    <col min="20" max="20" width="7.7109375" style="20" bestFit="1" customWidth="1"/>
    <col min="21" max="21" width="5.140625" style="20" bestFit="1" customWidth="1"/>
    <col min="22" max="16384" width="9.140625" style="20"/>
  </cols>
  <sheetData>
    <row r="1" spans="1:21" ht="15" customHeight="1" x14ac:dyDescent="0.25">
      <c r="A1" s="107" t="s">
        <v>43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1" ht="15" customHeight="1" x14ac:dyDescent="0.2">
      <c r="A2" s="20" t="s">
        <v>33</v>
      </c>
    </row>
    <row r="3" spans="1:21" ht="51.75" customHeight="1" x14ac:dyDescent="0.2">
      <c r="A3" s="1" t="s">
        <v>29</v>
      </c>
      <c r="B3" s="103" t="s">
        <v>0</v>
      </c>
      <c r="C3" s="104"/>
      <c r="D3" s="103" t="s">
        <v>1</v>
      </c>
      <c r="E3" s="108"/>
      <c r="F3" s="104" t="s">
        <v>2</v>
      </c>
      <c r="G3" s="104"/>
      <c r="H3" s="103" t="s">
        <v>3</v>
      </c>
      <c r="I3" s="108"/>
      <c r="J3" s="104" t="s">
        <v>4</v>
      </c>
      <c r="K3" s="104"/>
      <c r="L3" s="103" t="s">
        <v>5</v>
      </c>
      <c r="M3" s="108"/>
      <c r="N3" s="104" t="s">
        <v>6</v>
      </c>
      <c r="O3" s="104"/>
      <c r="P3" s="103" t="s">
        <v>7</v>
      </c>
      <c r="Q3" s="108"/>
      <c r="R3" s="104" t="s">
        <v>28</v>
      </c>
      <c r="S3" s="104"/>
      <c r="T3" s="103" t="s">
        <v>8</v>
      </c>
      <c r="U3" s="104"/>
    </row>
    <row r="4" spans="1:21" ht="15" customHeight="1" x14ac:dyDescent="0.2">
      <c r="A4" s="1"/>
      <c r="B4" s="2" t="s">
        <v>30</v>
      </c>
      <c r="C4" s="3" t="s">
        <v>31</v>
      </c>
      <c r="D4" s="2" t="s">
        <v>30</v>
      </c>
      <c r="E4" s="3" t="s">
        <v>31</v>
      </c>
      <c r="F4" s="2" t="s">
        <v>30</v>
      </c>
      <c r="G4" s="4" t="s">
        <v>31</v>
      </c>
      <c r="H4" s="2" t="s">
        <v>30</v>
      </c>
      <c r="I4" s="3" t="s">
        <v>31</v>
      </c>
      <c r="J4" s="2" t="s">
        <v>30</v>
      </c>
      <c r="K4" s="4" t="s">
        <v>31</v>
      </c>
      <c r="L4" s="2" t="s">
        <v>30</v>
      </c>
      <c r="M4" s="3" t="s">
        <v>31</v>
      </c>
      <c r="N4" s="2" t="s">
        <v>30</v>
      </c>
      <c r="O4" s="4" t="s">
        <v>31</v>
      </c>
      <c r="P4" s="2" t="s">
        <v>30</v>
      </c>
      <c r="Q4" s="4" t="s">
        <v>31</v>
      </c>
      <c r="R4" s="3" t="s">
        <v>30</v>
      </c>
      <c r="S4" s="3" t="s">
        <v>31</v>
      </c>
      <c r="T4" s="2" t="s">
        <v>30</v>
      </c>
      <c r="U4" s="3" t="s">
        <v>31</v>
      </c>
    </row>
    <row r="5" spans="1:21" s="7" customFormat="1" ht="15" customHeight="1" x14ac:dyDescent="0.25">
      <c r="A5" s="5" t="s">
        <v>9</v>
      </c>
      <c r="B5" s="22">
        <f>SUM(B6:B17)</f>
        <v>137</v>
      </c>
      <c r="C5" s="8">
        <f>B5/($T5-$P5-$R5)*100</f>
        <v>0.25387765691307007</v>
      </c>
      <c r="D5" s="22">
        <f>SUM(D6:D17)</f>
        <v>1969</v>
      </c>
      <c r="E5" s="8">
        <f>D5/($T5-$P5-$R5)*100</f>
        <v>3.6487963975316422</v>
      </c>
      <c r="F5" s="22">
        <f>SUM(F6:F17)</f>
        <v>9400</v>
      </c>
      <c r="G5" s="8">
        <f>F5/($T5-$P5-$R5)*100</f>
        <v>17.419342883086557</v>
      </c>
      <c r="H5" s="22">
        <f>SUM(H6:H17)</f>
        <v>11832</v>
      </c>
      <c r="I5" s="8">
        <f>H5/($T5-$P5-$R5)*100</f>
        <v>21.926134573689378</v>
      </c>
      <c r="J5" s="22">
        <f>SUM(J6:J17)</f>
        <v>86</v>
      </c>
      <c r="K5" s="15">
        <f>J5/($T5-$P5-$R5)*100</f>
        <v>0.15936845616440895</v>
      </c>
      <c r="L5" s="22">
        <f>SUM(L6:L17)</f>
        <v>29524</v>
      </c>
      <c r="M5" s="8">
        <f>L5/($T5-$P5-$R5)*100</f>
        <v>54.711561625558261</v>
      </c>
      <c r="N5" s="22">
        <f>SUM(N6:N17)</f>
        <v>1015</v>
      </c>
      <c r="O5" s="15">
        <f>N5/($T5-$P5-$R5)*100</f>
        <v>1.8809184070566871</v>
      </c>
      <c r="P5" s="22">
        <f>SUM(P6:P17)</f>
        <v>266</v>
      </c>
      <c r="Q5" s="16" t="s">
        <v>32</v>
      </c>
      <c r="R5" s="22">
        <f>SUM(R6:R17)</f>
        <v>2748</v>
      </c>
      <c r="S5" s="18" t="s">
        <v>32</v>
      </c>
      <c r="T5" s="22">
        <f>SUM(T6:T17)</f>
        <v>56977</v>
      </c>
      <c r="U5" s="23">
        <v>100</v>
      </c>
    </row>
    <row r="6" spans="1:21" s="7" customFormat="1" ht="15" customHeight="1" x14ac:dyDescent="0.25">
      <c r="A6" s="28" t="s">
        <v>11</v>
      </c>
      <c r="B6" s="21">
        <v>4</v>
      </c>
      <c r="C6" s="9">
        <f t="shared" ref="C6:E24" si="0">B6/($T6-$P6-$R6)*100</f>
        <v>0.2416918429003021</v>
      </c>
      <c r="D6" s="21">
        <v>63</v>
      </c>
      <c r="E6" s="12">
        <f t="shared" si="0"/>
        <v>3.8066465256797586</v>
      </c>
      <c r="F6" s="21">
        <v>148</v>
      </c>
      <c r="G6" s="12">
        <f t="shared" ref="G6:I21" si="1">F6/($T6-$P6-$R6)*100</f>
        <v>8.9425981873111784</v>
      </c>
      <c r="H6" s="21">
        <v>145</v>
      </c>
      <c r="I6" s="12">
        <f t="shared" si="1"/>
        <v>8.761329305135952</v>
      </c>
      <c r="J6" s="21">
        <v>2</v>
      </c>
      <c r="K6" s="9">
        <f t="shared" ref="K6:K24" si="2">J6/($T6-$P6-$R6)*100</f>
        <v>0.12084592145015105</v>
      </c>
      <c r="L6" s="21">
        <v>1272</v>
      </c>
      <c r="M6" s="12">
        <f t="shared" ref="M6:M24" si="3">L6/($T6-$P6-$R6)*100</f>
        <v>76.858006042296068</v>
      </c>
      <c r="N6" s="21">
        <v>21</v>
      </c>
      <c r="O6" s="9">
        <f t="shared" ref="O6:O24" si="4">N6/($T6-$P6-$R6)*100</f>
        <v>1.2688821752265862</v>
      </c>
      <c r="P6">
        <v>0</v>
      </c>
      <c r="Q6" s="17" t="s">
        <v>32</v>
      </c>
      <c r="R6">
        <v>60</v>
      </c>
      <c r="S6" s="17" t="s">
        <v>32</v>
      </c>
      <c r="T6" s="21">
        <f>SUM(B6+D6+F6+H6+J6+L6+N6+P6+R6)</f>
        <v>1715</v>
      </c>
      <c r="U6" s="24">
        <v>100</v>
      </c>
    </row>
    <row r="7" spans="1:21" s="7" customFormat="1" ht="15" customHeight="1" x14ac:dyDescent="0.25">
      <c r="A7" s="29" t="s">
        <v>12</v>
      </c>
      <c r="B7" s="21">
        <v>8</v>
      </c>
      <c r="C7" s="10">
        <f t="shared" si="0"/>
        <v>0.21436227224008575</v>
      </c>
      <c r="D7" s="21">
        <v>163</v>
      </c>
      <c r="E7" s="13">
        <f t="shared" si="0"/>
        <v>4.367631296891747</v>
      </c>
      <c r="F7" s="21">
        <v>1510</v>
      </c>
      <c r="G7" s="13">
        <f t="shared" si="1"/>
        <v>40.460878885316184</v>
      </c>
      <c r="H7" s="21">
        <v>1139</v>
      </c>
      <c r="I7" s="13">
        <f t="shared" si="1"/>
        <v>30.519828510182208</v>
      </c>
      <c r="J7" s="21">
        <v>4</v>
      </c>
      <c r="K7" s="10">
        <f t="shared" si="2"/>
        <v>0.10718113612004287</v>
      </c>
      <c r="L7" s="21">
        <v>871</v>
      </c>
      <c r="M7" s="13">
        <f t="shared" si="3"/>
        <v>23.338692390139336</v>
      </c>
      <c r="N7" s="21">
        <v>37</v>
      </c>
      <c r="O7" s="10">
        <f t="shared" si="4"/>
        <v>0.99142550911039651</v>
      </c>
      <c r="P7">
        <v>4</v>
      </c>
      <c r="Q7" s="17" t="s">
        <v>32</v>
      </c>
      <c r="R7">
        <v>432</v>
      </c>
      <c r="S7" s="17" t="s">
        <v>32</v>
      </c>
      <c r="T7" s="21">
        <f t="shared" ref="T7:T17" si="5">SUM(B7+D7+F7+H7+J7+L7+N7+P7+R7)</f>
        <v>4168</v>
      </c>
      <c r="U7" s="24">
        <v>100</v>
      </c>
    </row>
    <row r="8" spans="1:21" s="7" customFormat="1" ht="15" customHeight="1" x14ac:dyDescent="0.25">
      <c r="A8" s="29" t="s">
        <v>13</v>
      </c>
      <c r="B8" s="21">
        <v>15</v>
      </c>
      <c r="C8" s="10">
        <f t="shared" si="0"/>
        <v>0.1959247648902821</v>
      </c>
      <c r="D8" s="21">
        <v>245</v>
      </c>
      <c r="E8" s="13">
        <f t="shared" si="0"/>
        <v>3.2001044932079412</v>
      </c>
      <c r="F8" s="21">
        <v>1943</v>
      </c>
      <c r="G8" s="13">
        <f t="shared" si="1"/>
        <v>25.378787878787879</v>
      </c>
      <c r="H8" s="21">
        <v>1721</v>
      </c>
      <c r="I8" s="13">
        <f t="shared" si="1"/>
        <v>22.479101358411704</v>
      </c>
      <c r="J8" s="21">
        <v>11</v>
      </c>
      <c r="K8" s="10">
        <f t="shared" si="2"/>
        <v>0.14367816091954022</v>
      </c>
      <c r="L8" s="21">
        <v>3546</v>
      </c>
      <c r="M8" s="13">
        <f t="shared" si="3"/>
        <v>46.316614420062699</v>
      </c>
      <c r="N8" s="21">
        <v>175</v>
      </c>
      <c r="O8" s="10">
        <f t="shared" si="4"/>
        <v>2.285788923719958</v>
      </c>
      <c r="P8">
        <v>39</v>
      </c>
      <c r="Q8" s="17" t="s">
        <v>32</v>
      </c>
      <c r="R8">
        <v>491</v>
      </c>
      <c r="S8" s="17" t="s">
        <v>32</v>
      </c>
      <c r="T8" s="21">
        <f t="shared" si="5"/>
        <v>8186</v>
      </c>
      <c r="U8" s="24">
        <v>100</v>
      </c>
    </row>
    <row r="9" spans="1:21" s="7" customFormat="1" ht="15" customHeight="1" x14ac:dyDescent="0.25">
      <c r="A9" s="29" t="s">
        <v>14</v>
      </c>
      <c r="B9" s="21">
        <v>10</v>
      </c>
      <c r="C9" s="10">
        <f t="shared" si="0"/>
        <v>0.17388280299078421</v>
      </c>
      <c r="D9" s="21">
        <v>205</v>
      </c>
      <c r="E9" s="13">
        <f t="shared" si="0"/>
        <v>3.564597461311076</v>
      </c>
      <c r="F9" s="21">
        <v>1733</v>
      </c>
      <c r="G9" s="13">
        <f t="shared" si="1"/>
        <v>30.133889758302907</v>
      </c>
      <c r="H9" s="21">
        <v>1589</v>
      </c>
      <c r="I9" s="13">
        <f t="shared" si="1"/>
        <v>27.62997739523561</v>
      </c>
      <c r="J9" s="21">
        <v>8</v>
      </c>
      <c r="K9" s="10">
        <f t="shared" si="2"/>
        <v>0.13910624239262737</v>
      </c>
      <c r="L9" s="21">
        <v>2132</v>
      </c>
      <c r="M9" s="13">
        <f t="shared" si="3"/>
        <v>37.071813597635192</v>
      </c>
      <c r="N9" s="21">
        <v>74</v>
      </c>
      <c r="O9" s="10">
        <f t="shared" si="4"/>
        <v>1.2867327421318031</v>
      </c>
      <c r="P9">
        <v>18</v>
      </c>
      <c r="Q9" s="17" t="s">
        <v>32</v>
      </c>
      <c r="R9">
        <v>44</v>
      </c>
      <c r="S9" s="17" t="s">
        <v>32</v>
      </c>
      <c r="T9" s="21">
        <f t="shared" si="5"/>
        <v>5813</v>
      </c>
      <c r="U9" s="24">
        <v>100</v>
      </c>
    </row>
    <row r="10" spans="1:21" s="7" customFormat="1" ht="15" customHeight="1" x14ac:dyDescent="0.25">
      <c r="A10" s="29" t="s">
        <v>15</v>
      </c>
      <c r="B10" s="21">
        <v>9</v>
      </c>
      <c r="C10" s="10">
        <f t="shared" si="0"/>
        <v>0.12557555462536626</v>
      </c>
      <c r="D10" s="21">
        <v>314</v>
      </c>
      <c r="E10" s="13">
        <f t="shared" si="0"/>
        <v>4.381191572485001</v>
      </c>
      <c r="F10" s="21">
        <v>1245</v>
      </c>
      <c r="G10" s="13">
        <f t="shared" si="1"/>
        <v>17.371285056509002</v>
      </c>
      <c r="H10" s="21">
        <v>1270</v>
      </c>
      <c r="I10" s="13">
        <f t="shared" si="1"/>
        <v>17.720106041579463</v>
      </c>
      <c r="J10" s="21">
        <v>11</v>
      </c>
      <c r="K10" s="10">
        <f t="shared" si="2"/>
        <v>0.1534812334310032</v>
      </c>
      <c r="L10" s="21">
        <v>4177</v>
      </c>
      <c r="M10" s="13">
        <f t="shared" si="3"/>
        <v>58.281010185572768</v>
      </c>
      <c r="N10" s="21">
        <v>141</v>
      </c>
      <c r="O10" s="10">
        <f t="shared" si="4"/>
        <v>1.9673503557974048</v>
      </c>
      <c r="P10">
        <v>20</v>
      </c>
      <c r="Q10" s="17" t="s">
        <v>32</v>
      </c>
      <c r="R10">
        <v>384</v>
      </c>
      <c r="S10" s="17" t="s">
        <v>32</v>
      </c>
      <c r="T10" s="21">
        <f t="shared" si="5"/>
        <v>7571</v>
      </c>
      <c r="U10" s="24">
        <v>100</v>
      </c>
    </row>
    <row r="11" spans="1:21" s="7" customFormat="1" ht="15" customHeight="1" x14ac:dyDescent="0.25">
      <c r="A11" s="29" t="s">
        <v>16</v>
      </c>
      <c r="B11" s="21">
        <v>9</v>
      </c>
      <c r="C11" s="10">
        <f t="shared" si="0"/>
        <v>0.32455824017309776</v>
      </c>
      <c r="D11" s="21">
        <v>90</v>
      </c>
      <c r="E11" s="13">
        <f t="shared" si="0"/>
        <v>3.2455824017309771</v>
      </c>
      <c r="F11" s="21">
        <v>247</v>
      </c>
      <c r="G11" s="13">
        <f t="shared" si="1"/>
        <v>8.9073205914172373</v>
      </c>
      <c r="H11" s="21">
        <v>466</v>
      </c>
      <c r="I11" s="13">
        <f t="shared" si="1"/>
        <v>16.804904435629282</v>
      </c>
      <c r="J11" s="21">
        <v>2</v>
      </c>
      <c r="K11" s="10">
        <f t="shared" si="2"/>
        <v>7.2124053371799501E-2</v>
      </c>
      <c r="L11" s="21">
        <v>1882</v>
      </c>
      <c r="M11" s="13">
        <f t="shared" si="3"/>
        <v>67.868734222863324</v>
      </c>
      <c r="N11" s="21">
        <v>77</v>
      </c>
      <c r="O11" s="10">
        <f t="shared" si="4"/>
        <v>2.7767760548142806</v>
      </c>
      <c r="P11">
        <v>3</v>
      </c>
      <c r="Q11" s="17" t="s">
        <v>32</v>
      </c>
      <c r="R11">
        <v>124</v>
      </c>
      <c r="S11" s="17" t="s">
        <v>32</v>
      </c>
      <c r="T11" s="21">
        <f t="shared" si="5"/>
        <v>2900</v>
      </c>
      <c r="U11" s="24">
        <v>100</v>
      </c>
    </row>
    <row r="12" spans="1:21" s="7" customFormat="1" ht="15" customHeight="1" x14ac:dyDescent="0.25">
      <c r="A12" s="29" t="s">
        <v>17</v>
      </c>
      <c r="B12" s="21">
        <v>15</v>
      </c>
      <c r="C12" s="10">
        <f t="shared" si="0"/>
        <v>0.21564117308798159</v>
      </c>
      <c r="D12" s="21">
        <v>199</v>
      </c>
      <c r="E12" s="13">
        <f t="shared" si="0"/>
        <v>2.8608395629672225</v>
      </c>
      <c r="F12" s="21">
        <v>724</v>
      </c>
      <c r="G12" s="13">
        <f t="shared" si="1"/>
        <v>10.408280621046579</v>
      </c>
      <c r="H12" s="21">
        <v>1698</v>
      </c>
      <c r="I12" s="13">
        <f t="shared" si="1"/>
        <v>24.410580793559518</v>
      </c>
      <c r="J12" s="21">
        <v>13</v>
      </c>
      <c r="K12" s="10">
        <f t="shared" si="2"/>
        <v>0.18688901667625071</v>
      </c>
      <c r="L12" s="21">
        <v>4167</v>
      </c>
      <c r="M12" s="13">
        <f t="shared" si="3"/>
        <v>59.905117883841285</v>
      </c>
      <c r="N12" s="21">
        <v>140</v>
      </c>
      <c r="O12" s="10">
        <f t="shared" si="4"/>
        <v>2.0126509488211615</v>
      </c>
      <c r="P12">
        <v>6</v>
      </c>
      <c r="Q12" s="17" t="s">
        <v>32</v>
      </c>
      <c r="R12">
        <v>332</v>
      </c>
      <c r="S12" s="17" t="s">
        <v>32</v>
      </c>
      <c r="T12" s="21">
        <f t="shared" si="5"/>
        <v>7294</v>
      </c>
      <c r="U12" s="24">
        <v>100</v>
      </c>
    </row>
    <row r="13" spans="1:21" s="7" customFormat="1" ht="15" customHeight="1" x14ac:dyDescent="0.25">
      <c r="A13" s="29" t="s">
        <v>18</v>
      </c>
      <c r="B13" s="21">
        <v>0</v>
      </c>
      <c r="C13" s="10">
        <f t="shared" si="0"/>
        <v>0</v>
      </c>
      <c r="D13" s="21">
        <v>18</v>
      </c>
      <c r="E13" s="13">
        <f t="shared" si="0"/>
        <v>1.2008005336891261</v>
      </c>
      <c r="F13" s="21">
        <v>28</v>
      </c>
      <c r="G13" s="13">
        <f t="shared" si="1"/>
        <v>1.8679119412941962</v>
      </c>
      <c r="H13" s="21">
        <v>117</v>
      </c>
      <c r="I13" s="13">
        <f t="shared" si="1"/>
        <v>7.8052034689793199</v>
      </c>
      <c r="J13" s="21">
        <v>2</v>
      </c>
      <c r="K13" s="10">
        <f t="shared" si="2"/>
        <v>0.13342228152101399</v>
      </c>
      <c r="L13" s="21">
        <v>1313</v>
      </c>
      <c r="M13" s="13">
        <f t="shared" si="3"/>
        <v>87.591727818545692</v>
      </c>
      <c r="N13" s="21">
        <v>21</v>
      </c>
      <c r="O13" s="10">
        <f t="shared" si="4"/>
        <v>1.4009339559706471</v>
      </c>
      <c r="P13">
        <v>1</v>
      </c>
      <c r="Q13" s="17" t="s">
        <v>32</v>
      </c>
      <c r="R13">
        <v>49</v>
      </c>
      <c r="S13" s="17" t="s">
        <v>32</v>
      </c>
      <c r="T13" s="21">
        <f t="shared" si="5"/>
        <v>1549</v>
      </c>
      <c r="U13" s="24">
        <v>100</v>
      </c>
    </row>
    <row r="14" spans="1:21" s="7" customFormat="1" ht="15" customHeight="1" x14ac:dyDescent="0.25">
      <c r="A14" s="29" t="s">
        <v>19</v>
      </c>
      <c r="B14" s="21">
        <v>10</v>
      </c>
      <c r="C14" s="10">
        <f t="shared" si="0"/>
        <v>0.16630633627141195</v>
      </c>
      <c r="D14" s="21">
        <v>298</v>
      </c>
      <c r="E14" s="13">
        <f t="shared" si="0"/>
        <v>4.9559288208880758</v>
      </c>
      <c r="F14" s="21">
        <v>1132</v>
      </c>
      <c r="G14" s="13">
        <f t="shared" si="1"/>
        <v>18.825877265923832</v>
      </c>
      <c r="H14" s="21">
        <v>2080</v>
      </c>
      <c r="I14" s="13">
        <f t="shared" si="1"/>
        <v>34.591717944453684</v>
      </c>
      <c r="J14" s="21">
        <v>15</v>
      </c>
      <c r="K14" s="10">
        <f t="shared" si="2"/>
        <v>0.24945950440711789</v>
      </c>
      <c r="L14" s="21">
        <v>2408</v>
      </c>
      <c r="M14" s="13">
        <f t="shared" si="3"/>
        <v>40.046565774155994</v>
      </c>
      <c r="N14" s="21">
        <v>70</v>
      </c>
      <c r="O14" s="10">
        <f t="shared" si="4"/>
        <v>1.1641443538998837</v>
      </c>
      <c r="P14">
        <v>142</v>
      </c>
      <c r="Q14" s="17" t="s">
        <v>32</v>
      </c>
      <c r="R14">
        <v>401</v>
      </c>
      <c r="S14" s="17" t="s">
        <v>32</v>
      </c>
      <c r="T14" s="21">
        <f t="shared" si="5"/>
        <v>6556</v>
      </c>
      <c r="U14" s="24">
        <v>100</v>
      </c>
    </row>
    <row r="15" spans="1:21" s="7" customFormat="1" ht="15" customHeight="1" x14ac:dyDescent="0.25">
      <c r="A15" s="29" t="s">
        <v>20</v>
      </c>
      <c r="B15" s="21">
        <v>11</v>
      </c>
      <c r="C15" s="10">
        <f t="shared" si="0"/>
        <v>0.58918050348152118</v>
      </c>
      <c r="D15" s="21">
        <v>30</v>
      </c>
      <c r="E15" s="13">
        <f t="shared" si="0"/>
        <v>1.6068559185859668</v>
      </c>
      <c r="F15" s="21">
        <v>43</v>
      </c>
      <c r="G15" s="13">
        <f t="shared" si="1"/>
        <v>2.3031601499732193</v>
      </c>
      <c r="H15" s="21">
        <v>225</v>
      </c>
      <c r="I15" s="13">
        <f t="shared" si="1"/>
        <v>12.05141938939475</v>
      </c>
      <c r="J15" s="21">
        <v>4</v>
      </c>
      <c r="K15" s="10">
        <f t="shared" si="2"/>
        <v>0.21424745581146223</v>
      </c>
      <c r="L15" s="21">
        <v>1525</v>
      </c>
      <c r="M15" s="13">
        <f t="shared" si="3"/>
        <v>81.681842528119972</v>
      </c>
      <c r="N15" s="21">
        <v>29</v>
      </c>
      <c r="O15" s="10">
        <f t="shared" si="4"/>
        <v>1.5532940546331011</v>
      </c>
      <c r="P15">
        <v>0</v>
      </c>
      <c r="Q15" s="17" t="s">
        <v>32</v>
      </c>
      <c r="R15">
        <v>62</v>
      </c>
      <c r="S15" s="17" t="s">
        <v>32</v>
      </c>
      <c r="T15" s="21">
        <f t="shared" si="5"/>
        <v>1929</v>
      </c>
      <c r="U15" s="24">
        <v>100</v>
      </c>
    </row>
    <row r="16" spans="1:21" s="7" customFormat="1" ht="15" customHeight="1" x14ac:dyDescent="0.25">
      <c r="A16" s="29" t="s">
        <v>21</v>
      </c>
      <c r="B16" s="21">
        <v>35</v>
      </c>
      <c r="C16" s="10">
        <f t="shared" si="0"/>
        <v>0.7678806494076349</v>
      </c>
      <c r="D16" s="21">
        <v>186</v>
      </c>
      <c r="E16" s="13">
        <f t="shared" si="0"/>
        <v>4.0807371654234315</v>
      </c>
      <c r="F16" s="21">
        <v>366</v>
      </c>
      <c r="G16" s="13">
        <f t="shared" si="1"/>
        <v>8.0298376480912683</v>
      </c>
      <c r="H16" s="21">
        <v>688</v>
      </c>
      <c r="I16" s="13">
        <f t="shared" si="1"/>
        <v>15.09433962264151</v>
      </c>
      <c r="J16" s="21">
        <v>12</v>
      </c>
      <c r="K16" s="10">
        <f t="shared" si="2"/>
        <v>0.26327336551118913</v>
      </c>
      <c r="L16" s="21">
        <v>3114</v>
      </c>
      <c r="M16" s="13">
        <f t="shared" si="3"/>
        <v>68.319438350153575</v>
      </c>
      <c r="N16" s="21">
        <v>157</v>
      </c>
      <c r="O16" s="10">
        <f t="shared" si="4"/>
        <v>3.4444931987713909</v>
      </c>
      <c r="P16">
        <v>6</v>
      </c>
      <c r="Q16" s="17" t="s">
        <v>32</v>
      </c>
      <c r="R16">
        <v>185</v>
      </c>
      <c r="S16" s="17" t="s">
        <v>32</v>
      </c>
      <c r="T16" s="21">
        <f t="shared" si="5"/>
        <v>4749</v>
      </c>
      <c r="U16" s="24">
        <v>100</v>
      </c>
    </row>
    <row r="17" spans="1:32" s="7" customFormat="1" ht="15" customHeight="1" x14ac:dyDescent="0.25">
      <c r="A17" s="30" t="s">
        <v>22</v>
      </c>
      <c r="B17" s="21">
        <v>11</v>
      </c>
      <c r="C17" s="10">
        <f t="shared" si="0"/>
        <v>0.25369003690036901</v>
      </c>
      <c r="D17" s="21">
        <v>158</v>
      </c>
      <c r="E17" s="13">
        <f t="shared" si="0"/>
        <v>3.6439114391143912</v>
      </c>
      <c r="F17" s="21">
        <v>281</v>
      </c>
      <c r="G17" s="13">
        <f t="shared" si="1"/>
        <v>6.4806273062730622</v>
      </c>
      <c r="H17" s="21">
        <v>694</v>
      </c>
      <c r="I17" s="13">
        <f>H17/($T17-$P17-$R17)*100</f>
        <v>16.005535055350553</v>
      </c>
      <c r="J17" s="21">
        <v>2</v>
      </c>
      <c r="K17" s="10">
        <f t="shared" si="2"/>
        <v>4.6125461254612546E-2</v>
      </c>
      <c r="L17" s="21">
        <v>3117</v>
      </c>
      <c r="M17" s="13">
        <f t="shared" si="3"/>
        <v>71.886531365313658</v>
      </c>
      <c r="N17" s="21">
        <v>73</v>
      </c>
      <c r="O17" s="10">
        <f t="shared" si="4"/>
        <v>1.6835793357933579</v>
      </c>
      <c r="P17">
        <v>27</v>
      </c>
      <c r="Q17" s="17" t="s">
        <v>32</v>
      </c>
      <c r="R17">
        <v>184</v>
      </c>
      <c r="S17" s="17" t="s">
        <v>32</v>
      </c>
      <c r="T17" s="21">
        <f t="shared" si="5"/>
        <v>4547</v>
      </c>
      <c r="U17" s="24">
        <v>100</v>
      </c>
    </row>
    <row r="18" spans="1:32" s="7" customFormat="1" ht="15" customHeight="1" x14ac:dyDescent="0.25">
      <c r="A18" s="5" t="s">
        <v>27</v>
      </c>
      <c r="B18" s="22">
        <v>5</v>
      </c>
      <c r="C18" s="15">
        <f t="shared" si="0"/>
        <v>0.34940600978336828</v>
      </c>
      <c r="D18" s="22">
        <v>26</v>
      </c>
      <c r="E18" s="8">
        <f t="shared" si="0"/>
        <v>1.8169112508735148</v>
      </c>
      <c r="F18" s="22">
        <v>254</v>
      </c>
      <c r="G18" s="8">
        <f t="shared" si="1"/>
        <v>17.749825296995109</v>
      </c>
      <c r="H18" s="22">
        <v>166</v>
      </c>
      <c r="I18" s="8">
        <f t="shared" si="1"/>
        <v>11.600279524807828</v>
      </c>
      <c r="J18" s="22">
        <v>3</v>
      </c>
      <c r="K18" s="15">
        <f t="shared" si="2"/>
        <v>0.20964360587002098</v>
      </c>
      <c r="L18" s="22">
        <v>955</v>
      </c>
      <c r="M18" s="8">
        <f t="shared" si="3"/>
        <v>66.736547868623347</v>
      </c>
      <c r="N18" s="22">
        <v>22</v>
      </c>
      <c r="O18" s="15">
        <f t="shared" si="4"/>
        <v>1.5373864430468203</v>
      </c>
      <c r="P18" s="22">
        <v>11</v>
      </c>
      <c r="Q18" s="18" t="s">
        <v>32</v>
      </c>
      <c r="R18" s="22">
        <v>138</v>
      </c>
      <c r="S18" s="18" t="s">
        <v>32</v>
      </c>
      <c r="T18" s="22">
        <f t="shared" ref="T18:T23" si="6">SUM(B18+D18+F18+H18+J18+L18+N18+P18+R18)</f>
        <v>1580</v>
      </c>
      <c r="U18" s="23">
        <v>100</v>
      </c>
    </row>
    <row r="19" spans="1:32" s="7" customFormat="1" ht="15" customHeight="1" x14ac:dyDescent="0.25">
      <c r="A19" s="5" t="s">
        <v>10</v>
      </c>
      <c r="B19" s="22">
        <f>SUM(B20:B23)</f>
        <v>70</v>
      </c>
      <c r="C19" s="8">
        <f t="shared" si="0"/>
        <v>0.21862702229995626</v>
      </c>
      <c r="D19" s="22">
        <f>SUM(D20:D23)</f>
        <v>988</v>
      </c>
      <c r="E19" s="8">
        <f t="shared" si="0"/>
        <v>3.085764257605097</v>
      </c>
      <c r="F19" s="22">
        <f>SUM(F20:F23)</f>
        <v>3619</v>
      </c>
      <c r="G19" s="8">
        <f t="shared" si="1"/>
        <v>11.303017052907739</v>
      </c>
      <c r="H19" s="22">
        <f>SUM(H20:H23)</f>
        <v>3584</v>
      </c>
      <c r="I19" s="8">
        <f t="shared" si="1"/>
        <v>11.193703541757761</v>
      </c>
      <c r="J19" s="22">
        <f>SUM(J20:J23)</f>
        <v>36</v>
      </c>
      <c r="K19" s="15">
        <f t="shared" si="2"/>
        <v>0.11243675432569181</v>
      </c>
      <c r="L19" s="22">
        <f>SUM(L20:L23)</f>
        <v>23064</v>
      </c>
      <c r="M19" s="8">
        <f t="shared" si="3"/>
        <v>72.034480604659876</v>
      </c>
      <c r="N19" s="22">
        <f>SUM(N20:N23)</f>
        <v>657</v>
      </c>
      <c r="O19" s="15">
        <f t="shared" si="4"/>
        <v>2.0519707664438753</v>
      </c>
      <c r="P19" s="22">
        <f>SUM(P20:P23)</f>
        <v>290</v>
      </c>
      <c r="Q19" s="18" t="s">
        <v>32</v>
      </c>
      <c r="R19" s="22">
        <f>SUM(R20:R23)</f>
        <v>1754</v>
      </c>
      <c r="S19" s="18" t="s">
        <v>32</v>
      </c>
      <c r="T19" s="22">
        <f>SUM(T20:T23)</f>
        <v>34062</v>
      </c>
      <c r="U19" s="23">
        <v>100</v>
      </c>
    </row>
    <row r="20" spans="1:32" s="7" customFormat="1" ht="15" customHeight="1" x14ac:dyDescent="0.25">
      <c r="A20" s="19" t="s">
        <v>23</v>
      </c>
      <c r="B20" s="21">
        <v>19</v>
      </c>
      <c r="C20" s="9">
        <f t="shared" si="0"/>
        <v>0.16780005298949041</v>
      </c>
      <c r="D20" s="21">
        <v>411</v>
      </c>
      <c r="E20" s="12">
        <f t="shared" si="0"/>
        <v>3.6297800936147664</v>
      </c>
      <c r="F20" s="21">
        <v>1184</v>
      </c>
      <c r="G20" s="12">
        <f t="shared" si="1"/>
        <v>10.45659277576614</v>
      </c>
      <c r="H20" s="21">
        <v>1229</v>
      </c>
      <c r="I20" s="12">
        <f t="shared" si="1"/>
        <v>10.854013953899143</v>
      </c>
      <c r="J20" s="21">
        <v>14</v>
      </c>
      <c r="K20" s="9">
        <f t="shared" si="2"/>
        <v>0.12364214430804557</v>
      </c>
      <c r="L20" s="21">
        <v>8220</v>
      </c>
      <c r="M20" s="12">
        <f t="shared" si="3"/>
        <v>72.595601872295319</v>
      </c>
      <c r="N20" s="21">
        <v>246</v>
      </c>
      <c r="O20" s="9">
        <f t="shared" si="4"/>
        <v>2.1725691071270865</v>
      </c>
      <c r="P20" s="21">
        <v>177</v>
      </c>
      <c r="Q20" s="17" t="s">
        <v>32</v>
      </c>
      <c r="R20" s="21">
        <v>365</v>
      </c>
      <c r="S20" s="17" t="s">
        <v>32</v>
      </c>
      <c r="T20" s="21">
        <f t="shared" si="6"/>
        <v>11865</v>
      </c>
      <c r="U20" s="24">
        <v>100</v>
      </c>
    </row>
    <row r="21" spans="1:32" s="7" customFormat="1" ht="15" customHeight="1" x14ac:dyDescent="0.25">
      <c r="A21" s="19" t="s">
        <v>24</v>
      </c>
      <c r="B21" s="21">
        <v>16</v>
      </c>
      <c r="C21" s="10">
        <f t="shared" si="0"/>
        <v>0.32867707477403452</v>
      </c>
      <c r="D21" s="21">
        <v>134</v>
      </c>
      <c r="E21" s="13">
        <f t="shared" si="0"/>
        <v>2.7526705012325388</v>
      </c>
      <c r="F21" s="21">
        <v>337</v>
      </c>
      <c r="G21" s="13">
        <f t="shared" si="1"/>
        <v>6.9227608874281019</v>
      </c>
      <c r="H21" s="21">
        <v>453</v>
      </c>
      <c r="I21" s="13">
        <f t="shared" si="1"/>
        <v>9.3056696795398519</v>
      </c>
      <c r="J21" s="21">
        <v>7</v>
      </c>
      <c r="K21" s="10">
        <f t="shared" si="2"/>
        <v>0.14379622021364011</v>
      </c>
      <c r="L21" s="21">
        <v>3794</v>
      </c>
      <c r="M21" s="13">
        <f t="shared" si="3"/>
        <v>77.937551355792934</v>
      </c>
      <c r="N21" s="21">
        <v>127</v>
      </c>
      <c r="O21" s="10">
        <f t="shared" si="4"/>
        <v>2.608874281018899</v>
      </c>
      <c r="P21" s="21">
        <v>57</v>
      </c>
      <c r="Q21" s="17" t="s">
        <v>32</v>
      </c>
      <c r="R21" s="21">
        <v>443</v>
      </c>
      <c r="S21" s="17" t="s">
        <v>32</v>
      </c>
      <c r="T21" s="21">
        <f t="shared" si="6"/>
        <v>5368</v>
      </c>
      <c r="U21" s="24">
        <v>100</v>
      </c>
    </row>
    <row r="22" spans="1:32" s="7" customFormat="1" ht="15" customHeight="1" x14ac:dyDescent="0.25">
      <c r="A22" s="19" t="s">
        <v>25</v>
      </c>
      <c r="B22" s="21">
        <v>22</v>
      </c>
      <c r="C22" s="10">
        <f t="shared" si="0"/>
        <v>0.22106109324758844</v>
      </c>
      <c r="D22" s="21">
        <v>253</v>
      </c>
      <c r="E22" s="13">
        <f t="shared" si="0"/>
        <v>2.542202572347267</v>
      </c>
      <c r="F22" s="21">
        <v>1496</v>
      </c>
      <c r="G22" s="13">
        <f t="shared" ref="G22:I24" si="7">F22/($T22-$P22-$R22)*100</f>
        <v>15.032154340836012</v>
      </c>
      <c r="H22" s="21">
        <v>1086</v>
      </c>
      <c r="I22" s="13">
        <f t="shared" si="7"/>
        <v>10.912379421221866</v>
      </c>
      <c r="J22" s="21">
        <v>4</v>
      </c>
      <c r="K22" s="10">
        <f t="shared" si="2"/>
        <v>4.0192926045016078E-2</v>
      </c>
      <c r="L22" s="21">
        <v>6868</v>
      </c>
      <c r="M22" s="13">
        <f t="shared" si="3"/>
        <v>69.011254019292608</v>
      </c>
      <c r="N22" s="21">
        <v>223</v>
      </c>
      <c r="O22" s="10">
        <f t="shared" si="4"/>
        <v>2.2407556270096465</v>
      </c>
      <c r="P22" s="21">
        <v>54</v>
      </c>
      <c r="Q22" s="17" t="s">
        <v>32</v>
      </c>
      <c r="R22" s="21">
        <v>798</v>
      </c>
      <c r="S22" s="17" t="s">
        <v>32</v>
      </c>
      <c r="T22" s="21">
        <f t="shared" si="6"/>
        <v>10804</v>
      </c>
      <c r="U22" s="24">
        <v>100</v>
      </c>
    </row>
    <row r="23" spans="1:32" s="7" customFormat="1" ht="15" customHeight="1" x14ac:dyDescent="0.25">
      <c r="A23" s="19" t="s">
        <v>26</v>
      </c>
      <c r="B23" s="21">
        <v>13</v>
      </c>
      <c r="C23" s="11">
        <f t="shared" si="0"/>
        <v>0.22127659574468087</v>
      </c>
      <c r="D23" s="21">
        <v>190</v>
      </c>
      <c r="E23" s="14">
        <f t="shared" si="0"/>
        <v>3.2340425531914891</v>
      </c>
      <c r="F23" s="21">
        <v>602</v>
      </c>
      <c r="G23" s="14">
        <f t="shared" si="7"/>
        <v>10.246808510638298</v>
      </c>
      <c r="H23" s="21">
        <v>816</v>
      </c>
      <c r="I23" s="14">
        <f t="shared" si="7"/>
        <v>13.889361702127658</v>
      </c>
      <c r="J23" s="21">
        <v>11</v>
      </c>
      <c r="K23" s="11">
        <f t="shared" si="2"/>
        <v>0.18723404255319148</v>
      </c>
      <c r="L23" s="21">
        <v>4182</v>
      </c>
      <c r="M23" s="14">
        <f t="shared" si="3"/>
        <v>71.182978723404261</v>
      </c>
      <c r="N23" s="21">
        <v>61</v>
      </c>
      <c r="O23" s="11">
        <f t="shared" si="4"/>
        <v>1.0382978723404257</v>
      </c>
      <c r="P23" s="21">
        <v>2</v>
      </c>
      <c r="Q23" s="17" t="s">
        <v>32</v>
      </c>
      <c r="R23" s="21">
        <v>148</v>
      </c>
      <c r="S23" s="17" t="s">
        <v>32</v>
      </c>
      <c r="T23" s="21">
        <f t="shared" si="6"/>
        <v>6025</v>
      </c>
      <c r="U23" s="24">
        <v>100</v>
      </c>
    </row>
    <row r="24" spans="1:32" s="7" customFormat="1" ht="15" customHeight="1" x14ac:dyDescent="0.2">
      <c r="A24" s="5" t="s">
        <v>8</v>
      </c>
      <c r="B24" s="25">
        <f>SUM(B5+B18+B19)</f>
        <v>212</v>
      </c>
      <c r="C24" s="26">
        <f t="shared" si="0"/>
        <v>0.24252962979911227</v>
      </c>
      <c r="D24" s="25">
        <f>SUM(D5+D18+D19)</f>
        <v>2983</v>
      </c>
      <c r="E24" s="26">
        <f t="shared" si="0"/>
        <v>3.4125749325035466</v>
      </c>
      <c r="F24" s="25">
        <f>SUM(F5+F18+F19)</f>
        <v>13273</v>
      </c>
      <c r="G24" s="26">
        <f t="shared" si="7"/>
        <v>15.184414039262345</v>
      </c>
      <c r="H24" s="25">
        <f>SUM(H5+H18+H19)</f>
        <v>15582</v>
      </c>
      <c r="I24" s="26">
        <f t="shared" si="7"/>
        <v>17.825927790234751</v>
      </c>
      <c r="J24" s="25">
        <f>SUM(J5+J18+J19)</f>
        <v>125</v>
      </c>
      <c r="K24" s="27">
        <f t="shared" si="2"/>
        <v>0.1430009609664577</v>
      </c>
      <c r="L24" s="25">
        <f>SUM(L5+L18+L19)</f>
        <v>53543</v>
      </c>
      <c r="M24" s="26">
        <f t="shared" si="3"/>
        <v>61.25360362421636</v>
      </c>
      <c r="N24" s="25">
        <f>SUM(N5+N18+N19)</f>
        <v>1694</v>
      </c>
      <c r="O24" s="27">
        <f t="shared" si="4"/>
        <v>1.9379490230174348</v>
      </c>
      <c r="P24" s="25">
        <f>SUM(P5+P18+P19)</f>
        <v>567</v>
      </c>
      <c r="Q24" s="18" t="s">
        <v>32</v>
      </c>
      <c r="R24" s="22">
        <f>SUM(R5+R18+R19)</f>
        <v>4640</v>
      </c>
      <c r="S24" s="18" t="s">
        <v>32</v>
      </c>
      <c r="T24" s="22">
        <f>SUM(T5+T18+T19)</f>
        <v>92619</v>
      </c>
      <c r="U24" s="23">
        <v>100</v>
      </c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spans="1:32" x14ac:dyDescent="0.2">
      <c r="A25" s="20" t="s">
        <v>36</v>
      </c>
    </row>
    <row r="26" spans="1:32" ht="27.75" customHeight="1" x14ac:dyDescent="0.2">
      <c r="A26" s="105" t="s">
        <v>34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</row>
    <row r="27" spans="1:32" x14ac:dyDescent="0.2">
      <c r="A27" s="106" t="s">
        <v>37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</row>
    <row r="28" spans="1:32" x14ac:dyDescent="0.2">
      <c r="A28" s="31" t="s">
        <v>45</v>
      </c>
    </row>
  </sheetData>
  <mergeCells count="13">
    <mergeCell ref="T3:U3"/>
    <mergeCell ref="A26:U26"/>
    <mergeCell ref="A27:U27"/>
    <mergeCell ref="A1:T1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.3" footer="0.3"/>
  <pageSetup scale="7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F28"/>
  <sheetViews>
    <sheetView workbookViewId="0">
      <selection activeCell="A2" sqref="A2"/>
    </sheetView>
  </sheetViews>
  <sheetFormatPr defaultColWidth="9.140625" defaultRowHeight="12.75" x14ac:dyDescent="0.2"/>
  <cols>
    <col min="1" max="1" width="28.7109375" style="20" customWidth="1"/>
    <col min="2" max="2" width="6.28515625" style="20" customWidth="1"/>
    <col min="3" max="3" width="7.28515625" style="20" bestFit="1" customWidth="1"/>
    <col min="4" max="4" width="6.7109375" style="20" bestFit="1" customWidth="1"/>
    <col min="5" max="5" width="7.28515625" style="20" bestFit="1" customWidth="1"/>
    <col min="6" max="6" width="7.85546875" style="20" bestFit="1" customWidth="1"/>
    <col min="7" max="7" width="7.28515625" style="20" bestFit="1" customWidth="1"/>
    <col min="8" max="8" width="7.85546875" style="20" bestFit="1" customWidth="1"/>
    <col min="9" max="9" width="7.28515625" style="20" bestFit="1" customWidth="1"/>
    <col min="10" max="10" width="6.28515625" style="20" customWidth="1"/>
    <col min="11" max="11" width="7.28515625" style="20" bestFit="1" customWidth="1"/>
    <col min="12" max="12" width="7.85546875" style="20" bestFit="1" customWidth="1"/>
    <col min="13" max="13" width="7.7109375" style="20" bestFit="1" customWidth="1"/>
    <col min="14" max="14" width="6.85546875" style="20" bestFit="1" customWidth="1"/>
    <col min="15" max="15" width="7.28515625" style="20" bestFit="1" customWidth="1"/>
    <col min="16" max="16" width="6.28515625" style="20" customWidth="1"/>
    <col min="17" max="17" width="5.5703125" style="20" customWidth="1"/>
    <col min="18" max="18" width="6.85546875" style="20" bestFit="1" customWidth="1"/>
    <col min="19" max="19" width="5.5703125" style="20" customWidth="1"/>
    <col min="20" max="20" width="7.85546875" style="20" bestFit="1" customWidth="1"/>
    <col min="21" max="21" width="5.5703125" style="20" customWidth="1"/>
    <col min="22" max="16384" width="9.140625" style="20"/>
  </cols>
  <sheetData>
    <row r="1" spans="1:21" ht="15" customHeight="1" x14ac:dyDescent="0.25">
      <c r="A1" s="107" t="s">
        <v>42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1" ht="15" customHeight="1" x14ac:dyDescent="0.2">
      <c r="A2" s="20" t="s">
        <v>33</v>
      </c>
    </row>
    <row r="3" spans="1:21" ht="51.75" customHeight="1" x14ac:dyDescent="0.2">
      <c r="A3" s="1" t="s">
        <v>29</v>
      </c>
      <c r="B3" s="103" t="s">
        <v>0</v>
      </c>
      <c r="C3" s="104"/>
      <c r="D3" s="103" t="s">
        <v>1</v>
      </c>
      <c r="E3" s="108"/>
      <c r="F3" s="104" t="s">
        <v>2</v>
      </c>
      <c r="G3" s="104"/>
      <c r="H3" s="103" t="s">
        <v>3</v>
      </c>
      <c r="I3" s="108"/>
      <c r="J3" s="104" t="s">
        <v>4</v>
      </c>
      <c r="K3" s="104"/>
      <c r="L3" s="103" t="s">
        <v>5</v>
      </c>
      <c r="M3" s="108"/>
      <c r="N3" s="104" t="s">
        <v>6</v>
      </c>
      <c r="O3" s="104"/>
      <c r="P3" s="103" t="s">
        <v>7</v>
      </c>
      <c r="Q3" s="108"/>
      <c r="R3" s="104" t="s">
        <v>28</v>
      </c>
      <c r="S3" s="104"/>
      <c r="T3" s="103" t="s">
        <v>8</v>
      </c>
      <c r="U3" s="104"/>
    </row>
    <row r="4" spans="1:21" x14ac:dyDescent="0.2">
      <c r="A4" s="1"/>
      <c r="B4" s="2" t="s">
        <v>30</v>
      </c>
      <c r="C4" s="3" t="s">
        <v>31</v>
      </c>
      <c r="D4" s="2" t="s">
        <v>30</v>
      </c>
      <c r="E4" s="3" t="s">
        <v>31</v>
      </c>
      <c r="F4" s="2" t="s">
        <v>30</v>
      </c>
      <c r="G4" s="4" t="s">
        <v>31</v>
      </c>
      <c r="H4" s="2" t="s">
        <v>30</v>
      </c>
      <c r="I4" s="3" t="s">
        <v>31</v>
      </c>
      <c r="J4" s="2" t="s">
        <v>30</v>
      </c>
      <c r="K4" s="4" t="s">
        <v>31</v>
      </c>
      <c r="L4" s="2" t="s">
        <v>30</v>
      </c>
      <c r="M4" s="3" t="s">
        <v>31</v>
      </c>
      <c r="N4" s="2" t="s">
        <v>30</v>
      </c>
      <c r="O4" s="4" t="s">
        <v>31</v>
      </c>
      <c r="P4" s="2" t="s">
        <v>30</v>
      </c>
      <c r="Q4" s="4" t="s">
        <v>31</v>
      </c>
      <c r="R4" s="3" t="s">
        <v>30</v>
      </c>
      <c r="S4" s="3" t="s">
        <v>31</v>
      </c>
      <c r="T4" s="2" t="s">
        <v>30</v>
      </c>
      <c r="U4" s="3" t="s">
        <v>31</v>
      </c>
    </row>
    <row r="5" spans="1:21" s="7" customFormat="1" ht="15" customHeight="1" x14ac:dyDescent="0.25">
      <c r="A5" s="5" t="s">
        <v>9</v>
      </c>
      <c r="B5" s="6">
        <f>SUM(B6:B17)</f>
        <v>136</v>
      </c>
      <c r="C5" s="8">
        <f>B5/($T5-$P5-$R5)*100</f>
        <v>0.24988975452006468</v>
      </c>
      <c r="D5" s="6">
        <f>SUM(D6:D17)</f>
        <v>1960</v>
      </c>
      <c r="E5" s="8">
        <f>D5/($T5-$P5-$R5)*100</f>
        <v>3.6013523445538729</v>
      </c>
      <c r="F5" s="6">
        <f>SUM(F6:F17)</f>
        <v>9343</v>
      </c>
      <c r="G5" s="8">
        <f>F5/($T5-$P5-$R5)*100</f>
        <v>17.167058650595326</v>
      </c>
      <c r="H5" s="6">
        <f>SUM(H6:H17)</f>
        <v>11477</v>
      </c>
      <c r="I5" s="8">
        <f>H5/($T5-$P5-$R5)*100</f>
        <v>21.088122886961635</v>
      </c>
      <c r="J5" s="6">
        <f>SUM(J6:J17)</f>
        <v>81</v>
      </c>
      <c r="K5" s="15">
        <f>J5/($T5-$P5-$R5)*100</f>
        <v>0.14883139791268557</v>
      </c>
      <c r="L5" s="6">
        <f>SUM(L6:L17)</f>
        <v>30523</v>
      </c>
      <c r="M5" s="8">
        <f>L5/($T5-$P5-$R5)*100</f>
        <v>56.083713067764215</v>
      </c>
      <c r="N5" s="6">
        <f>SUM(N6:N17)</f>
        <v>904</v>
      </c>
      <c r="O5" s="15">
        <f>N5/($T5-$P5-$R5)*100</f>
        <v>1.6610318976921945</v>
      </c>
      <c r="P5" s="6">
        <f>SUM(P6:P17)</f>
        <v>300</v>
      </c>
      <c r="Q5" s="16" t="s">
        <v>32</v>
      </c>
      <c r="R5" s="6">
        <f>SUM(R6:R17)</f>
        <v>3504</v>
      </c>
      <c r="S5" s="18" t="s">
        <v>32</v>
      </c>
      <c r="T5" s="6">
        <f>SUM(T6:T17)</f>
        <v>58228</v>
      </c>
      <c r="U5" s="23">
        <v>100</v>
      </c>
    </row>
    <row r="6" spans="1:21" s="7" customFormat="1" ht="15" customHeight="1" x14ac:dyDescent="0.25">
      <c r="A6" s="19" t="s">
        <v>11</v>
      </c>
      <c r="B6" s="21">
        <v>3</v>
      </c>
      <c r="C6" s="9">
        <f t="shared" ref="C6:E24" si="0">B6/($T6-$P6-$R6)*100</f>
        <v>0.18529956763434219</v>
      </c>
      <c r="D6" s="21">
        <v>68</v>
      </c>
      <c r="E6" s="12">
        <f t="shared" si="0"/>
        <v>4.2001235330450895</v>
      </c>
      <c r="F6" s="21">
        <v>125</v>
      </c>
      <c r="G6" s="12">
        <f t="shared" ref="G6:I21" si="1">F6/($T6-$P6-$R6)*100</f>
        <v>7.7208153180975918</v>
      </c>
      <c r="H6" s="21">
        <v>119</v>
      </c>
      <c r="I6" s="12">
        <f t="shared" si="1"/>
        <v>7.3502161828289072</v>
      </c>
      <c r="J6" s="21">
        <v>1</v>
      </c>
      <c r="K6" s="9">
        <f t="shared" ref="K6:K24" si="2">J6/($T6-$P6-$R6)*100</f>
        <v>6.1766522544780732E-2</v>
      </c>
      <c r="L6" s="21">
        <v>1284</v>
      </c>
      <c r="M6" s="12">
        <f t="shared" ref="M6:M24" si="3">L6/($T6-$P6-$R6)*100</f>
        <v>79.308214947498456</v>
      </c>
      <c r="N6" s="21">
        <v>19</v>
      </c>
      <c r="O6" s="9">
        <f t="shared" ref="O6:O24" si="4">N6/($T6-$P6-$R6)*100</f>
        <v>1.1735639283508339</v>
      </c>
      <c r="P6" s="21">
        <v>1</v>
      </c>
      <c r="Q6" s="17" t="s">
        <v>32</v>
      </c>
      <c r="R6" s="21">
        <v>53</v>
      </c>
      <c r="S6" s="17" t="s">
        <v>32</v>
      </c>
      <c r="T6" s="21">
        <f>SUM(B6+D6+F6+H6+J6+L6+N6+P6+R6)</f>
        <v>1673</v>
      </c>
      <c r="U6" s="24">
        <v>100</v>
      </c>
    </row>
    <row r="7" spans="1:21" s="7" customFormat="1" ht="15" customHeight="1" x14ac:dyDescent="0.25">
      <c r="A7" s="19" t="s">
        <v>12</v>
      </c>
      <c r="B7" s="21">
        <v>10</v>
      </c>
      <c r="C7" s="10">
        <f t="shared" si="0"/>
        <v>0.25425883549453343</v>
      </c>
      <c r="D7" s="21">
        <v>156</v>
      </c>
      <c r="E7" s="13">
        <f t="shared" si="0"/>
        <v>3.9664378337147213</v>
      </c>
      <c r="F7" s="21">
        <v>1559</v>
      </c>
      <c r="G7" s="13">
        <f t="shared" si="1"/>
        <v>39.638952453597767</v>
      </c>
      <c r="H7" s="21">
        <v>1209</v>
      </c>
      <c r="I7" s="13">
        <f t="shared" si="1"/>
        <v>30.739893211289093</v>
      </c>
      <c r="J7" s="21">
        <v>4</v>
      </c>
      <c r="K7" s="10">
        <f t="shared" si="2"/>
        <v>0.10170353419781336</v>
      </c>
      <c r="L7" s="21">
        <v>960</v>
      </c>
      <c r="M7" s="13">
        <f t="shared" si="3"/>
        <v>24.408848207475209</v>
      </c>
      <c r="N7" s="21">
        <v>35</v>
      </c>
      <c r="O7" s="10">
        <f t="shared" si="4"/>
        <v>0.88990592423086701</v>
      </c>
      <c r="P7" s="21">
        <v>5</v>
      </c>
      <c r="Q7" s="17" t="s">
        <v>32</v>
      </c>
      <c r="R7" s="21">
        <v>487</v>
      </c>
      <c r="S7" s="17" t="s">
        <v>32</v>
      </c>
      <c r="T7" s="21">
        <f t="shared" ref="T7:T23" si="5">SUM(B7+D7+F7+H7+J7+L7+N7+P7+R7)</f>
        <v>4425</v>
      </c>
      <c r="U7" s="24">
        <v>100</v>
      </c>
    </row>
    <row r="8" spans="1:21" s="7" customFormat="1" ht="15" customHeight="1" x14ac:dyDescent="0.25">
      <c r="A8" s="19" t="s">
        <v>13</v>
      </c>
      <c r="B8" s="21">
        <v>11</v>
      </c>
      <c r="C8" s="10">
        <f t="shared" si="0"/>
        <v>0.150519978106185</v>
      </c>
      <c r="D8" s="21">
        <v>257</v>
      </c>
      <c r="E8" s="13">
        <f t="shared" si="0"/>
        <v>3.5166940339354138</v>
      </c>
      <c r="F8" s="21">
        <v>1853</v>
      </c>
      <c r="G8" s="13">
        <f t="shared" si="1"/>
        <v>25.355774493705528</v>
      </c>
      <c r="H8" s="21">
        <v>1608</v>
      </c>
      <c r="I8" s="13">
        <f t="shared" si="1"/>
        <v>22.003284072249592</v>
      </c>
      <c r="J8" s="21">
        <v>12</v>
      </c>
      <c r="K8" s="10">
        <f t="shared" si="2"/>
        <v>0.16420361247947454</v>
      </c>
      <c r="L8" s="21">
        <v>3417</v>
      </c>
      <c r="M8" s="13">
        <f t="shared" si="3"/>
        <v>46.756978653530382</v>
      </c>
      <c r="N8" s="21">
        <v>150</v>
      </c>
      <c r="O8" s="10">
        <f t="shared" si="4"/>
        <v>2.0525451559934318</v>
      </c>
      <c r="P8" s="21">
        <v>45</v>
      </c>
      <c r="Q8" s="17" t="s">
        <v>32</v>
      </c>
      <c r="R8" s="21">
        <v>623</v>
      </c>
      <c r="S8" s="17" t="s">
        <v>32</v>
      </c>
      <c r="T8" s="21">
        <f t="shared" si="5"/>
        <v>7976</v>
      </c>
      <c r="U8" s="24">
        <v>100</v>
      </c>
    </row>
    <row r="9" spans="1:21" s="7" customFormat="1" ht="15" customHeight="1" x14ac:dyDescent="0.25">
      <c r="A9" s="19" t="s">
        <v>14</v>
      </c>
      <c r="B9" s="21">
        <v>9</v>
      </c>
      <c r="C9" s="10">
        <f t="shared" si="0"/>
        <v>0.15360983102918588</v>
      </c>
      <c r="D9" s="21">
        <v>194</v>
      </c>
      <c r="E9" s="13">
        <f t="shared" si="0"/>
        <v>3.3111452466291178</v>
      </c>
      <c r="F9" s="21">
        <v>1808</v>
      </c>
      <c r="G9" s="13">
        <f t="shared" si="1"/>
        <v>30.858508277863116</v>
      </c>
      <c r="H9" s="21">
        <v>1611</v>
      </c>
      <c r="I9" s="13">
        <f t="shared" si="1"/>
        <v>27.496159754224269</v>
      </c>
      <c r="J9" s="21">
        <v>10</v>
      </c>
      <c r="K9" s="10">
        <f t="shared" si="2"/>
        <v>0.17067759003242874</v>
      </c>
      <c r="L9" s="21">
        <v>2165</v>
      </c>
      <c r="M9" s="13">
        <f t="shared" si="3"/>
        <v>36.951698242020825</v>
      </c>
      <c r="N9" s="21">
        <v>62</v>
      </c>
      <c r="O9" s="10">
        <f t="shared" si="4"/>
        <v>1.0582010582010581</v>
      </c>
      <c r="P9" s="21">
        <v>20</v>
      </c>
      <c r="Q9" s="17" t="s">
        <v>32</v>
      </c>
      <c r="R9" s="21">
        <v>198</v>
      </c>
      <c r="S9" s="17" t="s">
        <v>32</v>
      </c>
      <c r="T9" s="21">
        <f t="shared" si="5"/>
        <v>6077</v>
      </c>
      <c r="U9" s="24">
        <v>100</v>
      </c>
    </row>
    <row r="10" spans="1:21" s="7" customFormat="1" ht="15" customHeight="1" x14ac:dyDescent="0.25">
      <c r="A10" s="19" t="s">
        <v>15</v>
      </c>
      <c r="B10" s="21">
        <v>8</v>
      </c>
      <c r="C10" s="10">
        <f t="shared" si="0"/>
        <v>0.1107879795042238</v>
      </c>
      <c r="D10" s="21">
        <v>303</v>
      </c>
      <c r="E10" s="13">
        <f t="shared" si="0"/>
        <v>4.1960947237224762</v>
      </c>
      <c r="F10" s="21">
        <v>1148</v>
      </c>
      <c r="G10" s="13">
        <f t="shared" si="1"/>
        <v>15.898075058856115</v>
      </c>
      <c r="H10" s="21">
        <v>1163</v>
      </c>
      <c r="I10" s="13">
        <f t="shared" si="1"/>
        <v>16.105802520426536</v>
      </c>
      <c r="J10" s="21">
        <v>7</v>
      </c>
      <c r="K10" s="10">
        <f t="shared" si="2"/>
        <v>9.693948206619582E-2</v>
      </c>
      <c r="L10" s="21">
        <v>4470</v>
      </c>
      <c r="M10" s="13">
        <f t="shared" si="3"/>
        <v>61.902783547985038</v>
      </c>
      <c r="N10" s="21">
        <v>122</v>
      </c>
      <c r="O10" s="10">
        <f t="shared" si="4"/>
        <v>1.689516687439413</v>
      </c>
      <c r="P10" s="21">
        <v>36</v>
      </c>
      <c r="Q10" s="17" t="s">
        <v>32</v>
      </c>
      <c r="R10" s="21">
        <v>435</v>
      </c>
      <c r="S10" s="17" t="s">
        <v>32</v>
      </c>
      <c r="T10" s="21">
        <f t="shared" si="5"/>
        <v>7692</v>
      </c>
      <c r="U10" s="24">
        <v>100</v>
      </c>
    </row>
    <row r="11" spans="1:21" s="7" customFormat="1" ht="15" customHeight="1" x14ac:dyDescent="0.25">
      <c r="A11" s="19" t="s">
        <v>16</v>
      </c>
      <c r="B11" s="21">
        <v>5</v>
      </c>
      <c r="C11" s="10">
        <f t="shared" si="0"/>
        <v>0.18011527377521613</v>
      </c>
      <c r="D11" s="21">
        <v>93</v>
      </c>
      <c r="E11" s="13">
        <f t="shared" si="0"/>
        <v>3.3501440922190198</v>
      </c>
      <c r="F11" s="21">
        <v>251</v>
      </c>
      <c r="G11" s="13">
        <f t="shared" si="1"/>
        <v>9.0417867435158499</v>
      </c>
      <c r="H11" s="21">
        <v>458</v>
      </c>
      <c r="I11" s="13">
        <f t="shared" si="1"/>
        <v>16.498559077809798</v>
      </c>
      <c r="J11" s="21">
        <v>4</v>
      </c>
      <c r="K11" s="10">
        <f t="shared" si="2"/>
        <v>0.14409221902017291</v>
      </c>
      <c r="L11" s="21">
        <v>1894</v>
      </c>
      <c r="M11" s="13">
        <f t="shared" si="3"/>
        <v>68.22766570605188</v>
      </c>
      <c r="N11" s="21">
        <v>71</v>
      </c>
      <c r="O11" s="10">
        <f t="shared" si="4"/>
        <v>2.5576368876080693</v>
      </c>
      <c r="P11" s="21">
        <v>3</v>
      </c>
      <c r="Q11" s="17" t="s">
        <v>32</v>
      </c>
      <c r="R11" s="21">
        <v>154</v>
      </c>
      <c r="S11" s="17" t="s">
        <v>32</v>
      </c>
      <c r="T11" s="21">
        <f t="shared" si="5"/>
        <v>2933</v>
      </c>
      <c r="U11" s="24">
        <v>100</v>
      </c>
    </row>
    <row r="12" spans="1:21" s="7" customFormat="1" ht="15" customHeight="1" x14ac:dyDescent="0.25">
      <c r="A12" s="19" t="s">
        <v>17</v>
      </c>
      <c r="B12" s="21">
        <v>16</v>
      </c>
      <c r="C12" s="10">
        <f t="shared" si="0"/>
        <v>0.22724044879988639</v>
      </c>
      <c r="D12" s="21">
        <v>200</v>
      </c>
      <c r="E12" s="13">
        <f t="shared" si="0"/>
        <v>2.8405056099985799</v>
      </c>
      <c r="F12" s="21">
        <v>687</v>
      </c>
      <c r="G12" s="13">
        <f t="shared" si="1"/>
        <v>9.7571367703451219</v>
      </c>
      <c r="H12" s="21">
        <v>1645</v>
      </c>
      <c r="I12" s="13">
        <f t="shared" si="1"/>
        <v>23.363158642238318</v>
      </c>
      <c r="J12" s="21">
        <v>7</v>
      </c>
      <c r="K12" s="10">
        <f t="shared" si="2"/>
        <v>9.9417696349950291E-2</v>
      </c>
      <c r="L12" s="21">
        <v>4389</v>
      </c>
      <c r="M12" s="13">
        <f t="shared" si="3"/>
        <v>62.33489561141883</v>
      </c>
      <c r="N12" s="21">
        <v>97</v>
      </c>
      <c r="O12" s="10">
        <f t="shared" si="4"/>
        <v>1.3776452208493111</v>
      </c>
      <c r="P12" s="21">
        <v>8</v>
      </c>
      <c r="Q12" s="17" t="s">
        <v>32</v>
      </c>
      <c r="R12" s="21">
        <v>370</v>
      </c>
      <c r="S12" s="17" t="s">
        <v>32</v>
      </c>
      <c r="T12" s="21">
        <f t="shared" si="5"/>
        <v>7419</v>
      </c>
      <c r="U12" s="24">
        <v>100</v>
      </c>
    </row>
    <row r="13" spans="1:21" s="7" customFormat="1" ht="15" customHeight="1" x14ac:dyDescent="0.25">
      <c r="A13" s="19" t="s">
        <v>18</v>
      </c>
      <c r="B13" s="21">
        <v>0</v>
      </c>
      <c r="C13" s="10">
        <f t="shared" si="0"/>
        <v>0</v>
      </c>
      <c r="D13" s="21">
        <v>16</v>
      </c>
      <c r="E13" s="13">
        <f t="shared" si="0"/>
        <v>1.1527377521613833</v>
      </c>
      <c r="F13" s="21">
        <v>34</v>
      </c>
      <c r="G13" s="13">
        <f t="shared" si="1"/>
        <v>2.4495677233429394</v>
      </c>
      <c r="H13" s="21">
        <v>126</v>
      </c>
      <c r="I13" s="13">
        <f t="shared" si="1"/>
        <v>9.0778097982708932</v>
      </c>
      <c r="J13" s="21">
        <v>1</v>
      </c>
      <c r="K13" s="10">
        <f t="shared" si="2"/>
        <v>7.2046109510086456E-2</v>
      </c>
      <c r="L13" s="21">
        <v>1178</v>
      </c>
      <c r="M13" s="13">
        <f t="shared" si="3"/>
        <v>84.870317002881848</v>
      </c>
      <c r="N13" s="21">
        <v>33</v>
      </c>
      <c r="O13" s="10">
        <f t="shared" si="4"/>
        <v>2.3775216138328532</v>
      </c>
      <c r="P13" s="21">
        <v>4</v>
      </c>
      <c r="Q13" s="17" t="s">
        <v>32</v>
      </c>
      <c r="R13" s="21">
        <v>31</v>
      </c>
      <c r="S13" s="17" t="s">
        <v>32</v>
      </c>
      <c r="T13" s="21">
        <f t="shared" si="5"/>
        <v>1423</v>
      </c>
      <c r="U13" s="24">
        <v>100</v>
      </c>
    </row>
    <row r="14" spans="1:21" s="7" customFormat="1" ht="15" customHeight="1" x14ac:dyDescent="0.25">
      <c r="A14" s="19" t="s">
        <v>19</v>
      </c>
      <c r="B14" s="21">
        <v>11</v>
      </c>
      <c r="C14" s="10">
        <f t="shared" si="0"/>
        <v>0.17825311942959002</v>
      </c>
      <c r="D14" s="21">
        <v>296</v>
      </c>
      <c r="E14" s="13">
        <f t="shared" si="0"/>
        <v>4.7966293955598767</v>
      </c>
      <c r="F14" s="21">
        <v>1133</v>
      </c>
      <c r="G14" s="13">
        <f t="shared" si="1"/>
        <v>18.360071301247771</v>
      </c>
      <c r="H14" s="21">
        <v>2024</v>
      </c>
      <c r="I14" s="13">
        <f t="shared" si="1"/>
        <v>32.798573975044562</v>
      </c>
      <c r="J14" s="21">
        <v>12</v>
      </c>
      <c r="K14" s="10">
        <f t="shared" si="2"/>
        <v>0.19445794846864364</v>
      </c>
      <c r="L14" s="21">
        <v>2625</v>
      </c>
      <c r="M14" s="13">
        <f t="shared" si="3"/>
        <v>42.537676227515796</v>
      </c>
      <c r="N14" s="21">
        <v>70</v>
      </c>
      <c r="O14" s="10">
        <f t="shared" si="4"/>
        <v>1.1343380327337547</v>
      </c>
      <c r="P14" s="21">
        <v>143</v>
      </c>
      <c r="Q14" s="17" t="s">
        <v>32</v>
      </c>
      <c r="R14" s="21">
        <v>496</v>
      </c>
      <c r="S14" s="17" t="s">
        <v>32</v>
      </c>
      <c r="T14" s="21">
        <f t="shared" si="5"/>
        <v>6810</v>
      </c>
      <c r="U14" s="24">
        <v>100</v>
      </c>
    </row>
    <row r="15" spans="1:21" s="7" customFormat="1" ht="15" customHeight="1" x14ac:dyDescent="0.25">
      <c r="A15" s="19" t="s">
        <v>20</v>
      </c>
      <c r="B15" s="21">
        <v>10</v>
      </c>
      <c r="C15" s="10">
        <f t="shared" si="0"/>
        <v>0.53937432578209277</v>
      </c>
      <c r="D15" s="21">
        <v>23</v>
      </c>
      <c r="E15" s="13">
        <f t="shared" si="0"/>
        <v>1.2405609492988134</v>
      </c>
      <c r="F15" s="21">
        <v>35</v>
      </c>
      <c r="G15" s="13">
        <f t="shared" si="1"/>
        <v>1.8878101402373246</v>
      </c>
      <c r="H15" s="21">
        <v>236</v>
      </c>
      <c r="I15" s="13">
        <f t="shared" si="1"/>
        <v>12.729234088457389</v>
      </c>
      <c r="J15" s="21">
        <v>4</v>
      </c>
      <c r="K15" s="10">
        <f t="shared" si="2"/>
        <v>0.21574973031283709</v>
      </c>
      <c r="L15" s="21">
        <v>1521</v>
      </c>
      <c r="M15" s="13">
        <f t="shared" si="3"/>
        <v>82.038834951456309</v>
      </c>
      <c r="N15" s="21">
        <v>25</v>
      </c>
      <c r="O15" s="10">
        <f t="shared" si="4"/>
        <v>1.348435814455232</v>
      </c>
      <c r="P15" s="21">
        <v>1</v>
      </c>
      <c r="Q15" s="17" t="s">
        <v>32</v>
      </c>
      <c r="R15" s="21">
        <v>231</v>
      </c>
      <c r="S15" s="17" t="s">
        <v>32</v>
      </c>
      <c r="T15" s="21">
        <f t="shared" si="5"/>
        <v>2086</v>
      </c>
      <c r="U15" s="24">
        <v>100</v>
      </c>
    </row>
    <row r="16" spans="1:21" s="7" customFormat="1" ht="15" customHeight="1" x14ac:dyDescent="0.25">
      <c r="A16" s="19" t="s">
        <v>21</v>
      </c>
      <c r="B16" s="21">
        <v>43</v>
      </c>
      <c r="C16" s="10">
        <f t="shared" si="0"/>
        <v>0.90071219103477174</v>
      </c>
      <c r="D16" s="21">
        <v>209</v>
      </c>
      <c r="E16" s="13">
        <f t="shared" si="0"/>
        <v>4.3778801843317972</v>
      </c>
      <c r="F16" s="21">
        <v>401</v>
      </c>
      <c r="G16" s="13">
        <f t="shared" si="1"/>
        <v>8.3996648512777554</v>
      </c>
      <c r="H16" s="21">
        <v>630</v>
      </c>
      <c r="I16" s="13">
        <f t="shared" si="1"/>
        <v>13.196480938416421</v>
      </c>
      <c r="J16" s="21">
        <v>15</v>
      </c>
      <c r="K16" s="10">
        <f t="shared" si="2"/>
        <v>0.31420192710515293</v>
      </c>
      <c r="L16" s="21">
        <v>3311</v>
      </c>
      <c r="M16" s="13">
        <f t="shared" si="3"/>
        <v>69.354838709677423</v>
      </c>
      <c r="N16" s="21">
        <v>165</v>
      </c>
      <c r="O16" s="10">
        <f t="shared" si="4"/>
        <v>3.4562211981566824</v>
      </c>
      <c r="P16" s="21">
        <v>9</v>
      </c>
      <c r="Q16" s="17" t="s">
        <v>32</v>
      </c>
      <c r="R16" s="21">
        <v>197</v>
      </c>
      <c r="S16" s="17" t="s">
        <v>32</v>
      </c>
      <c r="T16" s="21">
        <f t="shared" si="5"/>
        <v>4980</v>
      </c>
      <c r="U16" s="24">
        <v>100</v>
      </c>
    </row>
    <row r="17" spans="1:32" s="7" customFormat="1" ht="15" customHeight="1" x14ac:dyDescent="0.25">
      <c r="A17" s="19" t="s">
        <v>22</v>
      </c>
      <c r="B17" s="21">
        <v>10</v>
      </c>
      <c r="C17" s="10">
        <f t="shared" si="0"/>
        <v>0.2232142857142857</v>
      </c>
      <c r="D17" s="21">
        <v>145</v>
      </c>
      <c r="E17" s="13">
        <f t="shared" si="0"/>
        <v>3.2366071428571432</v>
      </c>
      <c r="F17" s="21">
        <v>309</v>
      </c>
      <c r="G17" s="13">
        <f t="shared" si="1"/>
        <v>6.8973214285714288</v>
      </c>
      <c r="H17" s="21">
        <v>648</v>
      </c>
      <c r="I17" s="13">
        <f t="shared" si="1"/>
        <v>14.464285714285715</v>
      </c>
      <c r="J17" s="21">
        <v>4</v>
      </c>
      <c r="K17" s="10">
        <f t="shared" si="2"/>
        <v>8.9285714285714288E-2</v>
      </c>
      <c r="L17" s="21">
        <v>3309</v>
      </c>
      <c r="M17" s="13">
        <f t="shared" si="3"/>
        <v>73.861607142857139</v>
      </c>
      <c r="N17" s="21">
        <v>55</v>
      </c>
      <c r="O17" s="10">
        <f t="shared" si="4"/>
        <v>1.2276785714285714</v>
      </c>
      <c r="P17" s="21">
        <v>25</v>
      </c>
      <c r="Q17" s="17" t="s">
        <v>32</v>
      </c>
      <c r="R17" s="21">
        <v>229</v>
      </c>
      <c r="S17" s="17" t="s">
        <v>32</v>
      </c>
      <c r="T17" s="21">
        <f t="shared" si="5"/>
        <v>4734</v>
      </c>
      <c r="U17" s="24">
        <v>100</v>
      </c>
    </row>
    <row r="18" spans="1:32" s="7" customFormat="1" ht="15" customHeight="1" x14ac:dyDescent="0.25">
      <c r="A18" s="5" t="s">
        <v>27</v>
      </c>
      <c r="B18" s="22">
        <v>1</v>
      </c>
      <c r="C18" s="15">
        <f t="shared" si="0"/>
        <v>6.8728522336769765E-2</v>
      </c>
      <c r="D18" s="22">
        <v>30</v>
      </c>
      <c r="E18" s="8">
        <f t="shared" si="0"/>
        <v>2.0618556701030926</v>
      </c>
      <c r="F18" s="22">
        <v>263</v>
      </c>
      <c r="G18" s="8">
        <f t="shared" si="1"/>
        <v>18.075601374570446</v>
      </c>
      <c r="H18" s="22">
        <v>171</v>
      </c>
      <c r="I18" s="8">
        <f t="shared" si="1"/>
        <v>11.752577319587628</v>
      </c>
      <c r="J18" s="22">
        <v>2</v>
      </c>
      <c r="K18" s="15">
        <f t="shared" si="2"/>
        <v>0.13745704467353953</v>
      </c>
      <c r="L18" s="22">
        <v>966</v>
      </c>
      <c r="M18" s="8">
        <f t="shared" si="3"/>
        <v>66.391752577319579</v>
      </c>
      <c r="N18" s="22">
        <v>22</v>
      </c>
      <c r="O18" s="15">
        <f t="shared" si="4"/>
        <v>1.5120274914089347</v>
      </c>
      <c r="P18" s="22">
        <v>7</v>
      </c>
      <c r="Q18" s="18" t="s">
        <v>32</v>
      </c>
      <c r="R18" s="22">
        <v>182</v>
      </c>
      <c r="S18" s="18" t="s">
        <v>32</v>
      </c>
      <c r="T18" s="22">
        <f t="shared" si="5"/>
        <v>1644</v>
      </c>
      <c r="U18" s="23">
        <v>100</v>
      </c>
    </row>
    <row r="19" spans="1:32" s="7" customFormat="1" ht="15" customHeight="1" x14ac:dyDescent="0.25">
      <c r="A19" s="5" t="s">
        <v>10</v>
      </c>
      <c r="B19" s="22">
        <f>SUM(B20:B23)</f>
        <v>70</v>
      </c>
      <c r="C19" s="8">
        <f t="shared" si="0"/>
        <v>0.21862702229995626</v>
      </c>
      <c r="D19" s="22">
        <f>SUM(D20:D23)</f>
        <v>988</v>
      </c>
      <c r="E19" s="8">
        <f t="shared" si="0"/>
        <v>3.085764257605097</v>
      </c>
      <c r="F19" s="22">
        <f>SUM(F20:F23)</f>
        <v>3619</v>
      </c>
      <c r="G19" s="8">
        <f t="shared" si="1"/>
        <v>11.303017052907739</v>
      </c>
      <c r="H19" s="22">
        <f>SUM(H20:H23)</f>
        <v>3584</v>
      </c>
      <c r="I19" s="8">
        <f t="shared" si="1"/>
        <v>11.193703541757761</v>
      </c>
      <c r="J19" s="22">
        <f>SUM(J20:J23)</f>
        <v>36</v>
      </c>
      <c r="K19" s="15">
        <f t="shared" si="2"/>
        <v>0.11243675432569181</v>
      </c>
      <c r="L19" s="22">
        <f>SUM(L20:L23)</f>
        <v>23064</v>
      </c>
      <c r="M19" s="8">
        <f t="shared" si="3"/>
        <v>72.034480604659876</v>
      </c>
      <c r="N19" s="22">
        <f>SUM(N20:N23)</f>
        <v>657</v>
      </c>
      <c r="O19" s="15">
        <f t="shared" si="4"/>
        <v>2.0519707664438753</v>
      </c>
      <c r="P19" s="22">
        <f>SUM(P20:P23)</f>
        <v>290</v>
      </c>
      <c r="Q19" s="18" t="s">
        <v>32</v>
      </c>
      <c r="R19" s="22">
        <f>SUM(R20:R23)</f>
        <v>1754</v>
      </c>
      <c r="S19" s="18" t="s">
        <v>32</v>
      </c>
      <c r="T19" s="22">
        <f>SUM(T20:T23)</f>
        <v>34062</v>
      </c>
      <c r="U19" s="23">
        <v>100</v>
      </c>
    </row>
    <row r="20" spans="1:32" s="7" customFormat="1" ht="15" customHeight="1" x14ac:dyDescent="0.25">
      <c r="A20" s="19" t="s">
        <v>23</v>
      </c>
      <c r="B20" s="21">
        <v>19</v>
      </c>
      <c r="C20" s="9">
        <f t="shared" si="0"/>
        <v>0.16780005298949041</v>
      </c>
      <c r="D20" s="21">
        <v>411</v>
      </c>
      <c r="E20" s="12">
        <f t="shared" si="0"/>
        <v>3.6297800936147664</v>
      </c>
      <c r="F20" s="21">
        <v>1184</v>
      </c>
      <c r="G20" s="12">
        <f t="shared" si="1"/>
        <v>10.45659277576614</v>
      </c>
      <c r="H20" s="21">
        <v>1229</v>
      </c>
      <c r="I20" s="12">
        <f t="shared" si="1"/>
        <v>10.854013953899143</v>
      </c>
      <c r="J20">
        <v>14</v>
      </c>
      <c r="K20" s="9">
        <f t="shared" si="2"/>
        <v>0.12364214430804557</v>
      </c>
      <c r="L20">
        <v>8220</v>
      </c>
      <c r="M20" s="12">
        <f t="shared" si="3"/>
        <v>72.595601872295319</v>
      </c>
      <c r="N20" s="21">
        <v>246</v>
      </c>
      <c r="O20" s="9">
        <f t="shared" si="4"/>
        <v>2.1725691071270865</v>
      </c>
      <c r="P20" s="21">
        <v>177</v>
      </c>
      <c r="Q20" s="17" t="s">
        <v>32</v>
      </c>
      <c r="R20" s="21">
        <v>365</v>
      </c>
      <c r="S20" s="17" t="s">
        <v>32</v>
      </c>
      <c r="T20" s="21">
        <f t="shared" si="5"/>
        <v>11865</v>
      </c>
      <c r="U20" s="24">
        <v>100</v>
      </c>
    </row>
    <row r="21" spans="1:32" s="7" customFormat="1" ht="15" customHeight="1" x14ac:dyDescent="0.25">
      <c r="A21" s="19" t="s">
        <v>24</v>
      </c>
      <c r="B21" s="21">
        <v>16</v>
      </c>
      <c r="C21" s="10">
        <f t="shared" si="0"/>
        <v>0.32867707477403452</v>
      </c>
      <c r="D21" s="21">
        <v>134</v>
      </c>
      <c r="E21" s="13">
        <f t="shared" si="0"/>
        <v>2.7526705012325388</v>
      </c>
      <c r="F21" s="21">
        <v>337</v>
      </c>
      <c r="G21" s="13">
        <f t="shared" si="1"/>
        <v>6.9227608874281019</v>
      </c>
      <c r="H21" s="21">
        <v>453</v>
      </c>
      <c r="I21" s="13">
        <f t="shared" si="1"/>
        <v>9.3056696795398519</v>
      </c>
      <c r="J21">
        <v>7</v>
      </c>
      <c r="K21" s="10">
        <f t="shared" si="2"/>
        <v>0.14379622021364011</v>
      </c>
      <c r="L21">
        <v>3794</v>
      </c>
      <c r="M21" s="13">
        <f t="shared" si="3"/>
        <v>77.937551355792934</v>
      </c>
      <c r="N21" s="21">
        <v>127</v>
      </c>
      <c r="O21" s="10">
        <f t="shared" si="4"/>
        <v>2.608874281018899</v>
      </c>
      <c r="P21" s="21">
        <v>57</v>
      </c>
      <c r="Q21" s="17" t="s">
        <v>32</v>
      </c>
      <c r="R21" s="21">
        <v>443</v>
      </c>
      <c r="S21" s="17" t="s">
        <v>32</v>
      </c>
      <c r="T21" s="21">
        <f t="shared" si="5"/>
        <v>5368</v>
      </c>
      <c r="U21" s="24">
        <v>100</v>
      </c>
    </row>
    <row r="22" spans="1:32" s="7" customFormat="1" ht="15" customHeight="1" x14ac:dyDescent="0.25">
      <c r="A22" s="19" t="s">
        <v>25</v>
      </c>
      <c r="B22" s="21">
        <v>22</v>
      </c>
      <c r="C22" s="10">
        <f t="shared" si="0"/>
        <v>0.22106109324758844</v>
      </c>
      <c r="D22" s="21">
        <v>253</v>
      </c>
      <c r="E22" s="13">
        <f t="shared" si="0"/>
        <v>2.542202572347267</v>
      </c>
      <c r="F22" s="21">
        <v>1496</v>
      </c>
      <c r="G22" s="13">
        <f t="shared" ref="G22:I24" si="6">F22/($T22-$P22-$R22)*100</f>
        <v>15.032154340836012</v>
      </c>
      <c r="H22" s="21">
        <v>1086</v>
      </c>
      <c r="I22" s="13">
        <f t="shared" si="6"/>
        <v>10.912379421221866</v>
      </c>
      <c r="J22">
        <v>4</v>
      </c>
      <c r="K22" s="10">
        <f t="shared" si="2"/>
        <v>4.0192926045016078E-2</v>
      </c>
      <c r="L22">
        <v>6868</v>
      </c>
      <c r="M22" s="13">
        <f t="shared" si="3"/>
        <v>69.011254019292608</v>
      </c>
      <c r="N22" s="21">
        <v>223</v>
      </c>
      <c r="O22" s="10">
        <f t="shared" si="4"/>
        <v>2.2407556270096465</v>
      </c>
      <c r="P22" s="21">
        <v>54</v>
      </c>
      <c r="Q22" s="17" t="s">
        <v>32</v>
      </c>
      <c r="R22" s="21">
        <v>798</v>
      </c>
      <c r="S22" s="17" t="s">
        <v>32</v>
      </c>
      <c r="T22" s="21">
        <f t="shared" si="5"/>
        <v>10804</v>
      </c>
      <c r="U22" s="24">
        <v>100</v>
      </c>
    </row>
    <row r="23" spans="1:32" s="7" customFormat="1" ht="15" customHeight="1" x14ac:dyDescent="0.25">
      <c r="A23" s="19" t="s">
        <v>26</v>
      </c>
      <c r="B23" s="21">
        <v>13</v>
      </c>
      <c r="C23" s="11">
        <f t="shared" si="0"/>
        <v>0.22127659574468087</v>
      </c>
      <c r="D23" s="21">
        <v>190</v>
      </c>
      <c r="E23" s="14">
        <f t="shared" si="0"/>
        <v>3.2340425531914891</v>
      </c>
      <c r="F23" s="21">
        <v>602</v>
      </c>
      <c r="G23" s="14">
        <f t="shared" si="6"/>
        <v>10.246808510638298</v>
      </c>
      <c r="H23" s="21">
        <v>816</v>
      </c>
      <c r="I23" s="14">
        <f t="shared" si="6"/>
        <v>13.889361702127658</v>
      </c>
      <c r="J23">
        <v>11</v>
      </c>
      <c r="K23" s="11">
        <f t="shared" si="2"/>
        <v>0.18723404255319148</v>
      </c>
      <c r="L23">
        <v>4182</v>
      </c>
      <c r="M23" s="14">
        <f t="shared" si="3"/>
        <v>71.182978723404261</v>
      </c>
      <c r="N23" s="21">
        <v>61</v>
      </c>
      <c r="O23" s="11">
        <f t="shared" si="4"/>
        <v>1.0382978723404257</v>
      </c>
      <c r="P23" s="21">
        <v>2</v>
      </c>
      <c r="Q23" s="17" t="s">
        <v>32</v>
      </c>
      <c r="R23" s="21">
        <v>148</v>
      </c>
      <c r="S23" s="17" t="s">
        <v>32</v>
      </c>
      <c r="T23" s="21">
        <f t="shared" si="5"/>
        <v>6025</v>
      </c>
      <c r="U23" s="24">
        <v>100</v>
      </c>
    </row>
    <row r="24" spans="1:32" s="7" customFormat="1" ht="15" customHeight="1" x14ac:dyDescent="0.2">
      <c r="A24" s="5" t="s">
        <v>8</v>
      </c>
      <c r="B24" s="22">
        <f>SUM(B5+B18+B19)</f>
        <v>207</v>
      </c>
      <c r="C24" s="8">
        <f t="shared" si="0"/>
        <v>0.23550291818833408</v>
      </c>
      <c r="D24" s="22">
        <f>SUM(D5+D18+D19)</f>
        <v>2978</v>
      </c>
      <c r="E24" s="8">
        <f t="shared" si="0"/>
        <v>3.3880564751925553</v>
      </c>
      <c r="F24" s="22">
        <f>SUM(F5+F18+F19)</f>
        <v>13225</v>
      </c>
      <c r="G24" s="8">
        <f t="shared" si="6"/>
        <v>15.046019773143565</v>
      </c>
      <c r="H24" s="22">
        <f>SUM(H5+H18+H19)</f>
        <v>15232</v>
      </c>
      <c r="I24" s="8">
        <f t="shared" si="6"/>
        <v>17.329374153839154</v>
      </c>
      <c r="J24" s="22">
        <f>SUM(J5+J18+J19)</f>
        <v>119</v>
      </c>
      <c r="K24" s="15">
        <f t="shared" si="2"/>
        <v>0.13538573557686839</v>
      </c>
      <c r="L24" s="22">
        <f>SUM(L5+L18+L19)</f>
        <v>54553</v>
      </c>
      <c r="M24" s="8">
        <f t="shared" si="3"/>
        <v>62.06468935231009</v>
      </c>
      <c r="N24" s="22">
        <f>SUM(N5+N18+N19)</f>
        <v>1583</v>
      </c>
      <c r="O24" s="15">
        <f t="shared" si="4"/>
        <v>1.800971591749434</v>
      </c>
      <c r="P24" s="22">
        <f>SUM(P5+P18+P19)</f>
        <v>597</v>
      </c>
      <c r="Q24" s="18" t="s">
        <v>32</v>
      </c>
      <c r="R24" s="22">
        <f>SUM(R5+R18+R19)</f>
        <v>5440</v>
      </c>
      <c r="S24" s="18" t="s">
        <v>32</v>
      </c>
      <c r="T24" s="22">
        <f>SUM(T5+T18+T19)</f>
        <v>93934</v>
      </c>
      <c r="U24" s="23">
        <v>100</v>
      </c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spans="1:32" x14ac:dyDescent="0.2">
      <c r="A25" s="20" t="s">
        <v>36</v>
      </c>
    </row>
    <row r="26" spans="1:32" ht="27.75" customHeight="1" x14ac:dyDescent="0.2">
      <c r="A26" s="105" t="s">
        <v>34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</row>
    <row r="27" spans="1:32" x14ac:dyDescent="0.2">
      <c r="A27" s="106" t="s">
        <v>37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</row>
    <row r="28" spans="1:32" x14ac:dyDescent="0.2">
      <c r="A28" s="31" t="s">
        <v>45</v>
      </c>
    </row>
  </sheetData>
  <mergeCells count="13">
    <mergeCell ref="T3:U3"/>
    <mergeCell ref="A26:U26"/>
    <mergeCell ref="A27:U27"/>
    <mergeCell ref="A1:T1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.3" footer="0.3"/>
  <pageSetup scale="7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F28"/>
  <sheetViews>
    <sheetView workbookViewId="0">
      <selection activeCell="A2" sqref="A2"/>
    </sheetView>
  </sheetViews>
  <sheetFormatPr defaultColWidth="9.140625" defaultRowHeight="12.75" x14ac:dyDescent="0.2"/>
  <cols>
    <col min="1" max="1" width="28.7109375" style="20" customWidth="1"/>
    <col min="2" max="5" width="6.7109375" style="20" customWidth="1"/>
    <col min="6" max="6" width="7.7109375" style="20" bestFit="1" customWidth="1"/>
    <col min="7" max="7" width="6.7109375" style="20" customWidth="1"/>
    <col min="8" max="8" width="7.7109375" style="20" bestFit="1" customWidth="1"/>
    <col min="9" max="11" width="6.7109375" style="20" customWidth="1"/>
    <col min="12" max="12" width="7.7109375" style="20" bestFit="1" customWidth="1"/>
    <col min="13" max="19" width="6.7109375" style="20" customWidth="1"/>
    <col min="20" max="20" width="7.7109375" style="20" bestFit="1" customWidth="1"/>
    <col min="21" max="21" width="6.7109375" style="20" customWidth="1"/>
    <col min="22" max="16384" width="9.140625" style="20"/>
  </cols>
  <sheetData>
    <row r="1" spans="1:21" ht="15" customHeight="1" x14ac:dyDescent="0.25">
      <c r="A1" s="107" t="s">
        <v>41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1" ht="15" customHeight="1" x14ac:dyDescent="0.2">
      <c r="A2" s="20" t="s">
        <v>33</v>
      </c>
    </row>
    <row r="3" spans="1:21" ht="51.75" customHeight="1" x14ac:dyDescent="0.2">
      <c r="A3" s="1" t="s">
        <v>29</v>
      </c>
      <c r="B3" s="103" t="s">
        <v>0</v>
      </c>
      <c r="C3" s="104"/>
      <c r="D3" s="103" t="s">
        <v>1</v>
      </c>
      <c r="E3" s="108"/>
      <c r="F3" s="104" t="s">
        <v>2</v>
      </c>
      <c r="G3" s="104"/>
      <c r="H3" s="103" t="s">
        <v>3</v>
      </c>
      <c r="I3" s="108"/>
      <c r="J3" s="104" t="s">
        <v>4</v>
      </c>
      <c r="K3" s="104"/>
      <c r="L3" s="103" t="s">
        <v>5</v>
      </c>
      <c r="M3" s="108"/>
      <c r="N3" s="104" t="s">
        <v>6</v>
      </c>
      <c r="O3" s="104"/>
      <c r="P3" s="103" t="s">
        <v>7</v>
      </c>
      <c r="Q3" s="108"/>
      <c r="R3" s="104" t="s">
        <v>28</v>
      </c>
      <c r="S3" s="104"/>
      <c r="T3" s="103" t="s">
        <v>8</v>
      </c>
      <c r="U3" s="104"/>
    </row>
    <row r="4" spans="1:21" x14ac:dyDescent="0.2">
      <c r="A4" s="1"/>
      <c r="B4" s="2" t="s">
        <v>30</v>
      </c>
      <c r="C4" s="3" t="s">
        <v>31</v>
      </c>
      <c r="D4" s="2" t="s">
        <v>30</v>
      </c>
      <c r="E4" s="3" t="s">
        <v>31</v>
      </c>
      <c r="F4" s="2" t="s">
        <v>30</v>
      </c>
      <c r="G4" s="4" t="s">
        <v>31</v>
      </c>
      <c r="H4" s="2" t="s">
        <v>30</v>
      </c>
      <c r="I4" s="3" t="s">
        <v>31</v>
      </c>
      <c r="J4" s="2" t="s">
        <v>30</v>
      </c>
      <c r="K4" s="4" t="s">
        <v>31</v>
      </c>
      <c r="L4" s="2" t="s">
        <v>30</v>
      </c>
      <c r="M4" s="3" t="s">
        <v>31</v>
      </c>
      <c r="N4" s="2" t="s">
        <v>30</v>
      </c>
      <c r="O4" s="4" t="s">
        <v>31</v>
      </c>
      <c r="P4" s="2" t="s">
        <v>30</v>
      </c>
      <c r="Q4" s="4" t="s">
        <v>31</v>
      </c>
      <c r="R4" s="3" t="s">
        <v>30</v>
      </c>
      <c r="S4" s="3" t="s">
        <v>31</v>
      </c>
      <c r="T4" s="2" t="s">
        <v>30</v>
      </c>
      <c r="U4" s="3" t="s">
        <v>31</v>
      </c>
    </row>
    <row r="5" spans="1:21" s="7" customFormat="1" ht="15" customHeight="1" x14ac:dyDescent="0.25">
      <c r="A5" s="5" t="s">
        <v>9</v>
      </c>
      <c r="B5" s="6">
        <f>SUM(B6:B17)</f>
        <v>143</v>
      </c>
      <c r="C5" s="8">
        <f>B5/($T5-$P5-$R5)*100</f>
        <v>0.26980623007113069</v>
      </c>
      <c r="D5" s="6">
        <f>SUM(D6:D17)</f>
        <v>1773</v>
      </c>
      <c r="E5" s="8">
        <f>D5/($T5-$P5-$R5)*100</f>
        <v>3.345219901511292</v>
      </c>
      <c r="F5" s="6">
        <f>SUM(F6:F17)</f>
        <v>8648</v>
      </c>
      <c r="G5" s="8">
        <f>F5/($T5-$P5-$R5)*100</f>
        <v>16.316673270315654</v>
      </c>
      <c r="H5" s="6">
        <f>SUM(H6:H17)</f>
        <v>10542</v>
      </c>
      <c r="I5" s="8">
        <f>H5/($T5-$P5-$R5)*100</f>
        <v>19.890190751117903</v>
      </c>
      <c r="J5" s="6">
        <f>SUM(J6:J17)</f>
        <v>83</v>
      </c>
      <c r="K5" s="15">
        <f>J5/($T5-$P5-$R5)*100</f>
        <v>0.15660081885247448</v>
      </c>
      <c r="L5" s="6">
        <f>SUM(L6:L17)</f>
        <v>30753</v>
      </c>
      <c r="M5" s="8">
        <f>L5/($T5-$P5-$R5)*100</f>
        <v>58.023433520122261</v>
      </c>
      <c r="N5" s="6">
        <f>SUM(N6:N17)</f>
        <v>1059</v>
      </c>
      <c r="O5" s="15">
        <f>N5/($T5-$P5-$R5)*100</f>
        <v>1.9980755080092827</v>
      </c>
      <c r="P5" s="6">
        <f>SUM(P6:P17)</f>
        <v>349</v>
      </c>
      <c r="Q5" s="16" t="s">
        <v>32</v>
      </c>
      <c r="R5" s="6">
        <f>SUM(R6:R17)</f>
        <v>4324</v>
      </c>
      <c r="S5" s="18" t="s">
        <v>32</v>
      </c>
      <c r="T5" s="6">
        <f>SUM(T6:T17)</f>
        <v>57674</v>
      </c>
      <c r="U5" s="23">
        <v>100</v>
      </c>
    </row>
    <row r="6" spans="1:21" s="7" customFormat="1" ht="15" customHeight="1" x14ac:dyDescent="0.25">
      <c r="A6" s="19" t="s">
        <v>11</v>
      </c>
      <c r="B6" s="21">
        <v>2</v>
      </c>
      <c r="C6" s="9">
        <f t="shared" ref="C6:E24" si="0">B6/($T6-$P6-$R6)*100</f>
        <v>0.12406947890818859</v>
      </c>
      <c r="D6" s="21">
        <v>49</v>
      </c>
      <c r="E6" s="12">
        <f t="shared" si="0"/>
        <v>3.0397022332506203</v>
      </c>
      <c r="F6" s="21">
        <v>130</v>
      </c>
      <c r="G6" s="12">
        <f t="shared" ref="G6:I21" si="1">F6/($T6-$P6-$R6)*100</f>
        <v>8.064516129032258</v>
      </c>
      <c r="H6" s="21">
        <v>89</v>
      </c>
      <c r="I6" s="12">
        <f t="shared" si="1"/>
        <v>5.5210918114143919</v>
      </c>
      <c r="J6" s="21">
        <v>1</v>
      </c>
      <c r="K6" s="9">
        <f t="shared" ref="K6:K24" si="2">J6/($T6-$P6-$R6)*100</f>
        <v>6.2034739454094295E-2</v>
      </c>
      <c r="L6" s="21">
        <v>1321</v>
      </c>
      <c r="M6" s="12">
        <f t="shared" ref="M6:M24" si="3">L6/($T6-$P6-$R6)*100</f>
        <v>81.947890818858554</v>
      </c>
      <c r="N6" s="21">
        <v>20</v>
      </c>
      <c r="O6" s="9">
        <f t="shared" ref="O6:O24" si="4">N6/($T6-$P6-$R6)*100</f>
        <v>1.240694789081886</v>
      </c>
      <c r="P6" s="21">
        <v>0</v>
      </c>
      <c r="Q6" s="17" t="s">
        <v>32</v>
      </c>
      <c r="R6" s="21">
        <v>75</v>
      </c>
      <c r="S6" s="17" t="s">
        <v>32</v>
      </c>
      <c r="T6" s="21">
        <f>SUM(B6+D6+F6+H6+J6+L6+N6+P6+R6)</f>
        <v>1687</v>
      </c>
      <c r="U6" s="24">
        <v>100</v>
      </c>
    </row>
    <row r="7" spans="1:21" s="7" customFormat="1" ht="15" customHeight="1" x14ac:dyDescent="0.25">
      <c r="A7" s="19" t="s">
        <v>12</v>
      </c>
      <c r="B7" s="21">
        <v>17</v>
      </c>
      <c r="C7" s="10">
        <f t="shared" si="0"/>
        <v>0.43224002034070685</v>
      </c>
      <c r="D7" s="21">
        <v>136</v>
      </c>
      <c r="E7" s="13">
        <f t="shared" si="0"/>
        <v>3.4579201627256548</v>
      </c>
      <c r="F7" s="21">
        <v>1487</v>
      </c>
      <c r="G7" s="13">
        <f t="shared" si="1"/>
        <v>37.808288838037122</v>
      </c>
      <c r="H7" s="21">
        <v>1249</v>
      </c>
      <c r="I7" s="13">
        <f t="shared" si="1"/>
        <v>31.756928553267226</v>
      </c>
      <c r="J7" s="21">
        <v>3</v>
      </c>
      <c r="K7" s="10">
        <f t="shared" si="2"/>
        <v>7.6277650648360035E-2</v>
      </c>
      <c r="L7" s="21">
        <v>954</v>
      </c>
      <c r="M7" s="13">
        <f t="shared" si="3"/>
        <v>24.256292906178491</v>
      </c>
      <c r="N7" s="21">
        <v>87</v>
      </c>
      <c r="O7" s="10">
        <f t="shared" si="4"/>
        <v>2.2120518688024409</v>
      </c>
      <c r="P7" s="21">
        <v>14</v>
      </c>
      <c r="Q7" s="17" t="s">
        <v>32</v>
      </c>
      <c r="R7" s="21">
        <v>565</v>
      </c>
      <c r="S7" s="17" t="s">
        <v>32</v>
      </c>
      <c r="T7" s="21">
        <f t="shared" ref="T7:T23" si="5">SUM(B7+D7+F7+H7+J7+L7+N7+P7+R7)</f>
        <v>4512</v>
      </c>
      <c r="U7" s="24">
        <v>100</v>
      </c>
    </row>
    <row r="8" spans="1:21" s="7" customFormat="1" ht="15" customHeight="1" x14ac:dyDescent="0.25">
      <c r="A8" s="19" t="s">
        <v>13</v>
      </c>
      <c r="B8" s="21">
        <v>11</v>
      </c>
      <c r="C8" s="10">
        <f t="shared" si="0"/>
        <v>0.16793893129770993</v>
      </c>
      <c r="D8" s="21">
        <v>231</v>
      </c>
      <c r="E8" s="13">
        <f t="shared" si="0"/>
        <v>3.5267175572519087</v>
      </c>
      <c r="F8" s="21">
        <v>1585</v>
      </c>
      <c r="G8" s="13">
        <f t="shared" si="1"/>
        <v>24.198473282442748</v>
      </c>
      <c r="H8" s="21">
        <v>1284</v>
      </c>
      <c r="I8" s="13">
        <f t="shared" si="1"/>
        <v>19.603053435114504</v>
      </c>
      <c r="J8" s="21">
        <v>12</v>
      </c>
      <c r="K8" s="10">
        <f t="shared" si="2"/>
        <v>0.18320610687022901</v>
      </c>
      <c r="L8" s="21">
        <v>3282</v>
      </c>
      <c r="M8" s="13">
        <f t="shared" si="3"/>
        <v>50.10687022900764</v>
      </c>
      <c r="N8" s="21">
        <v>145</v>
      </c>
      <c r="O8" s="10">
        <f t="shared" si="4"/>
        <v>2.2137404580152671</v>
      </c>
      <c r="P8" s="21">
        <v>55</v>
      </c>
      <c r="Q8" s="17" t="s">
        <v>32</v>
      </c>
      <c r="R8" s="21">
        <v>656</v>
      </c>
      <c r="S8" s="17" t="s">
        <v>32</v>
      </c>
      <c r="T8" s="21">
        <f t="shared" si="5"/>
        <v>7261</v>
      </c>
      <c r="U8" s="24">
        <v>100</v>
      </c>
    </row>
    <row r="9" spans="1:21" s="7" customFormat="1" ht="15" customHeight="1" x14ac:dyDescent="0.25">
      <c r="A9" s="19" t="s">
        <v>14</v>
      </c>
      <c r="B9" s="21">
        <v>11</v>
      </c>
      <c r="C9" s="10">
        <f t="shared" si="0"/>
        <v>0.1966041108132261</v>
      </c>
      <c r="D9" s="21">
        <v>177</v>
      </c>
      <c r="E9" s="13">
        <f t="shared" si="0"/>
        <v>3.1635388739946384</v>
      </c>
      <c r="F9" s="21">
        <v>1705</v>
      </c>
      <c r="G9" s="13">
        <f t="shared" si="1"/>
        <v>30.473637176050044</v>
      </c>
      <c r="H9" s="21">
        <v>1480</v>
      </c>
      <c r="I9" s="13">
        <f t="shared" si="1"/>
        <v>26.452189454870418</v>
      </c>
      <c r="J9" s="21">
        <v>5</v>
      </c>
      <c r="K9" s="10">
        <f t="shared" si="2"/>
        <v>8.936550491510277E-2</v>
      </c>
      <c r="L9" s="21">
        <v>2155</v>
      </c>
      <c r="M9" s="13">
        <f t="shared" si="3"/>
        <v>38.516532618409293</v>
      </c>
      <c r="N9" s="21">
        <v>62</v>
      </c>
      <c r="O9" s="10">
        <f t="shared" si="4"/>
        <v>1.1081322609472744</v>
      </c>
      <c r="P9" s="21">
        <v>24</v>
      </c>
      <c r="Q9" s="17" t="s">
        <v>32</v>
      </c>
      <c r="R9" s="21">
        <v>356</v>
      </c>
      <c r="S9" s="17" t="s">
        <v>32</v>
      </c>
      <c r="T9" s="21">
        <f t="shared" si="5"/>
        <v>5975</v>
      </c>
      <c r="U9" s="24">
        <v>100</v>
      </c>
    </row>
    <row r="10" spans="1:21" s="7" customFormat="1" ht="15" customHeight="1" x14ac:dyDescent="0.25">
      <c r="A10" s="19" t="s">
        <v>15</v>
      </c>
      <c r="B10" s="21">
        <v>10</v>
      </c>
      <c r="C10" s="10">
        <f t="shared" si="0"/>
        <v>0.14448779078167895</v>
      </c>
      <c r="D10" s="21">
        <v>268</v>
      </c>
      <c r="E10" s="13">
        <f t="shared" si="0"/>
        <v>3.8722727929489955</v>
      </c>
      <c r="F10" s="21">
        <v>994</v>
      </c>
      <c r="G10" s="13">
        <f t="shared" si="1"/>
        <v>14.362086403698887</v>
      </c>
      <c r="H10" s="21">
        <v>1042</v>
      </c>
      <c r="I10" s="13">
        <f t="shared" si="1"/>
        <v>15.055627799450946</v>
      </c>
      <c r="J10" s="21">
        <v>15</v>
      </c>
      <c r="K10" s="10">
        <f t="shared" si="2"/>
        <v>0.21673168617251842</v>
      </c>
      <c r="L10" s="21">
        <v>4410</v>
      </c>
      <c r="M10" s="13">
        <f t="shared" si="3"/>
        <v>63.719115734720411</v>
      </c>
      <c r="N10" s="21">
        <v>182</v>
      </c>
      <c r="O10" s="10">
        <f t="shared" si="4"/>
        <v>2.6296777922265568</v>
      </c>
      <c r="P10" s="21">
        <v>30</v>
      </c>
      <c r="Q10" s="17" t="s">
        <v>32</v>
      </c>
      <c r="R10" s="21">
        <v>548</v>
      </c>
      <c r="S10" s="17" t="s">
        <v>32</v>
      </c>
      <c r="T10" s="21">
        <f t="shared" si="5"/>
        <v>7499</v>
      </c>
      <c r="U10" s="24">
        <v>100</v>
      </c>
    </row>
    <row r="11" spans="1:21" s="7" customFormat="1" ht="15" customHeight="1" x14ac:dyDescent="0.25">
      <c r="A11" s="19" t="s">
        <v>16</v>
      </c>
      <c r="B11" s="21">
        <v>4</v>
      </c>
      <c r="C11" s="10">
        <f t="shared" si="0"/>
        <v>0.14487504527345166</v>
      </c>
      <c r="D11" s="21">
        <v>82</v>
      </c>
      <c r="E11" s="13">
        <f t="shared" si="0"/>
        <v>2.9699384281057588</v>
      </c>
      <c r="F11" s="21">
        <v>274</v>
      </c>
      <c r="G11" s="13">
        <f t="shared" si="1"/>
        <v>9.923940601231438</v>
      </c>
      <c r="H11" s="21">
        <v>418</v>
      </c>
      <c r="I11" s="13">
        <f t="shared" si="1"/>
        <v>15.139442231075698</v>
      </c>
      <c r="J11" s="21">
        <v>3</v>
      </c>
      <c r="K11" s="10">
        <f t="shared" si="2"/>
        <v>0.10865628395508872</v>
      </c>
      <c r="L11" s="21">
        <v>1937</v>
      </c>
      <c r="M11" s="13">
        <f t="shared" si="3"/>
        <v>70.155740673668959</v>
      </c>
      <c r="N11" s="21">
        <v>43</v>
      </c>
      <c r="O11" s="10">
        <f t="shared" si="4"/>
        <v>1.5574067366896052</v>
      </c>
      <c r="P11" s="21">
        <v>3</v>
      </c>
      <c r="Q11" s="17" t="s">
        <v>32</v>
      </c>
      <c r="R11" s="21">
        <v>112</v>
      </c>
      <c r="S11" s="17" t="s">
        <v>32</v>
      </c>
      <c r="T11" s="21">
        <f t="shared" si="5"/>
        <v>2876</v>
      </c>
      <c r="U11" s="24">
        <v>100</v>
      </c>
    </row>
    <row r="12" spans="1:21" s="7" customFormat="1" ht="15" customHeight="1" x14ac:dyDescent="0.25">
      <c r="A12" s="19" t="s">
        <v>17</v>
      </c>
      <c r="B12" s="21">
        <v>18</v>
      </c>
      <c r="C12" s="10">
        <f t="shared" si="0"/>
        <v>0.26052974381241856</v>
      </c>
      <c r="D12" s="21">
        <v>181</v>
      </c>
      <c r="E12" s="13">
        <f t="shared" si="0"/>
        <v>2.6197713127804314</v>
      </c>
      <c r="F12" s="21">
        <v>644</v>
      </c>
      <c r="G12" s="13">
        <f t="shared" si="1"/>
        <v>9.3211752786220874</v>
      </c>
      <c r="H12" s="21">
        <v>1525</v>
      </c>
      <c r="I12" s="13">
        <f t="shared" si="1"/>
        <v>22.072658850774353</v>
      </c>
      <c r="J12" s="21">
        <v>10</v>
      </c>
      <c r="K12" s="10">
        <f t="shared" si="2"/>
        <v>0.14473874656245478</v>
      </c>
      <c r="L12" s="21">
        <v>4387</v>
      </c>
      <c r="M12" s="13">
        <f t="shared" si="3"/>
        <v>63.496888116948902</v>
      </c>
      <c r="N12" s="21">
        <v>144</v>
      </c>
      <c r="O12" s="10">
        <f t="shared" si="4"/>
        <v>2.0842379504993485</v>
      </c>
      <c r="P12" s="21">
        <v>9</v>
      </c>
      <c r="Q12" s="17" t="s">
        <v>32</v>
      </c>
      <c r="R12" s="21">
        <v>443</v>
      </c>
      <c r="S12" s="17" t="s">
        <v>32</v>
      </c>
      <c r="T12" s="21">
        <f t="shared" si="5"/>
        <v>7361</v>
      </c>
      <c r="U12" s="24">
        <v>100</v>
      </c>
    </row>
    <row r="13" spans="1:21" s="7" customFormat="1" ht="15" customHeight="1" x14ac:dyDescent="0.25">
      <c r="A13" s="19" t="s">
        <v>18</v>
      </c>
      <c r="B13" s="21">
        <v>0</v>
      </c>
      <c r="C13" s="10">
        <f t="shared" si="0"/>
        <v>0</v>
      </c>
      <c r="D13" s="21">
        <v>15</v>
      </c>
      <c r="E13" s="13">
        <f t="shared" si="0"/>
        <v>0.91631032376298105</v>
      </c>
      <c r="F13" s="21">
        <v>33</v>
      </c>
      <c r="G13" s="13">
        <f t="shared" si="1"/>
        <v>2.0158827122785583</v>
      </c>
      <c r="H13" s="21">
        <v>113</v>
      </c>
      <c r="I13" s="13">
        <f t="shared" si="1"/>
        <v>6.9028711056811245</v>
      </c>
      <c r="J13" s="21">
        <v>1</v>
      </c>
      <c r="K13" s="10">
        <f t="shared" si="2"/>
        <v>6.1087354917532075E-2</v>
      </c>
      <c r="L13" s="21">
        <v>1439</v>
      </c>
      <c r="M13" s="13">
        <f t="shared" si="3"/>
        <v>87.904703726328648</v>
      </c>
      <c r="N13" s="21">
        <v>36</v>
      </c>
      <c r="O13" s="10">
        <f t="shared" si="4"/>
        <v>2.1991447770311545</v>
      </c>
      <c r="P13" s="21">
        <v>4</v>
      </c>
      <c r="Q13" s="17" t="s">
        <v>32</v>
      </c>
      <c r="R13" s="21">
        <v>60</v>
      </c>
      <c r="S13" s="17" t="s">
        <v>32</v>
      </c>
      <c r="T13" s="21">
        <f t="shared" si="5"/>
        <v>1701</v>
      </c>
      <c r="U13" s="24">
        <v>100</v>
      </c>
    </row>
    <row r="14" spans="1:21" s="7" customFormat="1" ht="15" customHeight="1" x14ac:dyDescent="0.25">
      <c r="A14" s="19" t="s">
        <v>19</v>
      </c>
      <c r="B14" s="21">
        <v>7</v>
      </c>
      <c r="C14" s="10">
        <f t="shared" si="0"/>
        <v>0.1161247511612475</v>
      </c>
      <c r="D14" s="21">
        <v>264</v>
      </c>
      <c r="E14" s="13">
        <f t="shared" si="0"/>
        <v>4.3795620437956204</v>
      </c>
      <c r="F14" s="21">
        <v>1062</v>
      </c>
      <c r="G14" s="13">
        <f t="shared" si="1"/>
        <v>17.617783676177837</v>
      </c>
      <c r="H14" s="21">
        <v>1833</v>
      </c>
      <c r="I14" s="13">
        <f t="shared" si="1"/>
        <v>30.408095554080955</v>
      </c>
      <c r="J14" s="21">
        <v>12</v>
      </c>
      <c r="K14" s="10">
        <f t="shared" si="2"/>
        <v>0.19907100199071004</v>
      </c>
      <c r="L14" s="21">
        <v>2747</v>
      </c>
      <c r="M14" s="13">
        <f t="shared" si="3"/>
        <v>45.570670205706705</v>
      </c>
      <c r="N14" s="21">
        <v>103</v>
      </c>
      <c r="O14" s="10">
        <f t="shared" si="4"/>
        <v>1.7086927670869274</v>
      </c>
      <c r="P14" s="21">
        <v>180</v>
      </c>
      <c r="Q14" s="17" t="s">
        <v>32</v>
      </c>
      <c r="R14" s="21">
        <v>599</v>
      </c>
      <c r="S14" s="17" t="s">
        <v>32</v>
      </c>
      <c r="T14" s="21">
        <f t="shared" si="5"/>
        <v>6807</v>
      </c>
      <c r="U14" s="24">
        <v>100</v>
      </c>
    </row>
    <row r="15" spans="1:21" s="7" customFormat="1" ht="15" customHeight="1" x14ac:dyDescent="0.25">
      <c r="A15" s="19" t="s">
        <v>20</v>
      </c>
      <c r="B15" s="21">
        <v>14</v>
      </c>
      <c r="C15" s="10">
        <f t="shared" si="0"/>
        <v>0.78081427774679313</v>
      </c>
      <c r="D15" s="21">
        <v>34</v>
      </c>
      <c r="E15" s="13">
        <f t="shared" si="0"/>
        <v>1.8962632459564976</v>
      </c>
      <c r="F15" s="21">
        <v>38</v>
      </c>
      <c r="G15" s="13">
        <f t="shared" si="1"/>
        <v>2.1193530395984381</v>
      </c>
      <c r="H15" s="21">
        <v>223</v>
      </c>
      <c r="I15" s="13">
        <f t="shared" si="1"/>
        <v>12.437255995538205</v>
      </c>
      <c r="J15" s="21">
        <v>1</v>
      </c>
      <c r="K15" s="10">
        <f t="shared" si="2"/>
        <v>5.5772448410485224E-2</v>
      </c>
      <c r="L15" s="21">
        <v>1428</v>
      </c>
      <c r="M15" s="13">
        <f t="shared" si="3"/>
        <v>79.643056330172897</v>
      </c>
      <c r="N15" s="21">
        <v>55</v>
      </c>
      <c r="O15" s="10">
        <f t="shared" si="4"/>
        <v>3.0674846625766872</v>
      </c>
      <c r="P15" s="21">
        <v>0</v>
      </c>
      <c r="Q15" s="17" t="s">
        <v>32</v>
      </c>
      <c r="R15" s="21">
        <v>308</v>
      </c>
      <c r="S15" s="17" t="s">
        <v>32</v>
      </c>
      <c r="T15" s="21">
        <f t="shared" si="5"/>
        <v>2101</v>
      </c>
      <c r="U15" s="24">
        <v>100</v>
      </c>
    </row>
    <row r="16" spans="1:21" s="7" customFormat="1" ht="15" customHeight="1" x14ac:dyDescent="0.25">
      <c r="A16" s="19" t="s">
        <v>21</v>
      </c>
      <c r="B16" s="21">
        <v>44</v>
      </c>
      <c r="C16" s="10">
        <f t="shared" si="0"/>
        <v>0.90145461995492726</v>
      </c>
      <c r="D16" s="21">
        <v>184</v>
      </c>
      <c r="E16" s="13">
        <f t="shared" si="0"/>
        <v>3.769719319811514</v>
      </c>
      <c r="F16" s="21">
        <v>385</v>
      </c>
      <c r="G16" s="13">
        <f t="shared" si="1"/>
        <v>7.8877279246056142</v>
      </c>
      <c r="H16" s="21">
        <v>662</v>
      </c>
      <c r="I16" s="13">
        <f t="shared" si="1"/>
        <v>13.56279450932186</v>
      </c>
      <c r="J16" s="21">
        <v>13</v>
      </c>
      <c r="K16" s="10">
        <f t="shared" si="2"/>
        <v>0.26633886498668308</v>
      </c>
      <c r="L16" s="21">
        <v>3455</v>
      </c>
      <c r="M16" s="13">
        <f t="shared" si="3"/>
        <v>70.784675271460756</v>
      </c>
      <c r="N16" s="21">
        <v>138</v>
      </c>
      <c r="O16" s="10">
        <f t="shared" si="4"/>
        <v>2.8272894898586354</v>
      </c>
      <c r="P16" s="21">
        <v>8</v>
      </c>
      <c r="Q16" s="17" t="s">
        <v>32</v>
      </c>
      <c r="R16" s="21">
        <v>265</v>
      </c>
      <c r="S16" s="17" t="s">
        <v>32</v>
      </c>
      <c r="T16" s="21">
        <f t="shared" si="5"/>
        <v>5154</v>
      </c>
      <c r="U16" s="24">
        <v>100</v>
      </c>
    </row>
    <row r="17" spans="1:32" s="7" customFormat="1" ht="15" customHeight="1" x14ac:dyDescent="0.25">
      <c r="A17" s="19" t="s">
        <v>22</v>
      </c>
      <c r="B17" s="21">
        <v>5</v>
      </c>
      <c r="C17" s="10">
        <f t="shared" si="0"/>
        <v>0.11412919424788862</v>
      </c>
      <c r="D17" s="21">
        <v>152</v>
      </c>
      <c r="E17" s="13">
        <f t="shared" si="0"/>
        <v>3.4695275051358139</v>
      </c>
      <c r="F17" s="21">
        <v>311</v>
      </c>
      <c r="G17" s="13">
        <f t="shared" si="1"/>
        <v>7.0988358822186708</v>
      </c>
      <c r="H17" s="21">
        <v>624</v>
      </c>
      <c r="I17" s="13">
        <f t="shared" si="1"/>
        <v>14.243323442136498</v>
      </c>
      <c r="J17" s="21">
        <v>7</v>
      </c>
      <c r="K17" s="10">
        <f t="shared" si="2"/>
        <v>0.15978087194704405</v>
      </c>
      <c r="L17" s="21">
        <v>3238</v>
      </c>
      <c r="M17" s="13">
        <f t="shared" si="3"/>
        <v>73.910066194932668</v>
      </c>
      <c r="N17" s="21">
        <v>44</v>
      </c>
      <c r="O17" s="10">
        <f t="shared" si="4"/>
        <v>1.0043369093814198</v>
      </c>
      <c r="P17" s="21">
        <v>22</v>
      </c>
      <c r="Q17" s="17" t="s">
        <v>32</v>
      </c>
      <c r="R17" s="21">
        <v>337</v>
      </c>
      <c r="S17" s="17" t="s">
        <v>32</v>
      </c>
      <c r="T17" s="21">
        <f t="shared" si="5"/>
        <v>4740</v>
      </c>
      <c r="U17" s="24">
        <v>100</v>
      </c>
    </row>
    <row r="18" spans="1:32" s="7" customFormat="1" ht="15" customHeight="1" x14ac:dyDescent="0.25">
      <c r="A18" s="5" t="s">
        <v>27</v>
      </c>
      <c r="B18" s="22">
        <v>6</v>
      </c>
      <c r="C18" s="15">
        <f t="shared" si="0"/>
        <v>0.27173913043478259</v>
      </c>
      <c r="D18" s="22">
        <v>47</v>
      </c>
      <c r="E18" s="8">
        <f t="shared" si="0"/>
        <v>2.1286231884057973</v>
      </c>
      <c r="F18" s="22">
        <v>323</v>
      </c>
      <c r="G18" s="8">
        <f t="shared" si="1"/>
        <v>14.628623188405799</v>
      </c>
      <c r="H18" s="22">
        <v>188</v>
      </c>
      <c r="I18" s="8">
        <f t="shared" si="1"/>
        <v>8.5144927536231894</v>
      </c>
      <c r="J18" s="22">
        <v>6</v>
      </c>
      <c r="K18" s="15">
        <f t="shared" si="2"/>
        <v>0.27173913043478259</v>
      </c>
      <c r="L18" s="22">
        <v>1351</v>
      </c>
      <c r="M18" s="8">
        <f t="shared" si="3"/>
        <v>61.186594202898547</v>
      </c>
      <c r="N18" s="22">
        <v>287</v>
      </c>
      <c r="O18" s="15">
        <f t="shared" si="4"/>
        <v>12.998188405797102</v>
      </c>
      <c r="P18" s="22">
        <v>0</v>
      </c>
      <c r="Q18" s="18" t="s">
        <v>32</v>
      </c>
      <c r="R18" s="22">
        <v>287</v>
      </c>
      <c r="S18" s="18" t="s">
        <v>32</v>
      </c>
      <c r="T18" s="22">
        <f t="shared" si="5"/>
        <v>2495</v>
      </c>
      <c r="U18" s="23">
        <v>100</v>
      </c>
    </row>
    <row r="19" spans="1:32" s="7" customFormat="1" ht="15" customHeight="1" x14ac:dyDescent="0.25">
      <c r="A19" s="5" t="s">
        <v>10</v>
      </c>
      <c r="B19" s="22">
        <f>SUM(B20:B23)</f>
        <v>98</v>
      </c>
      <c r="C19" s="8">
        <f t="shared" si="0"/>
        <v>0.28372079557627167</v>
      </c>
      <c r="D19" s="22">
        <f>SUM(D20:D23)</f>
        <v>955</v>
      </c>
      <c r="E19" s="8">
        <f t="shared" si="0"/>
        <v>2.7648302017891782</v>
      </c>
      <c r="F19" s="22">
        <f>SUM(F20:F23)</f>
        <v>3439</v>
      </c>
      <c r="G19" s="8">
        <f t="shared" si="1"/>
        <v>9.9562838365999831</v>
      </c>
      <c r="H19" s="22">
        <f>SUM(H20:H23)</f>
        <v>3203</v>
      </c>
      <c r="I19" s="8">
        <f t="shared" si="1"/>
        <v>9.2730378390897776</v>
      </c>
      <c r="J19" s="22">
        <f>SUM(J20:J23)</f>
        <v>31</v>
      </c>
      <c r="K19" s="15">
        <f t="shared" si="2"/>
        <v>8.9748414927187978E-2</v>
      </c>
      <c r="L19" s="22">
        <v>0</v>
      </c>
      <c r="M19" s="8">
        <f t="shared" si="3"/>
        <v>0</v>
      </c>
      <c r="N19" s="22">
        <f>SUM(N20:N23)</f>
        <v>664</v>
      </c>
      <c r="O19" s="15">
        <f t="shared" si="4"/>
        <v>1.9223531455371878</v>
      </c>
      <c r="P19" s="22">
        <f>SUM(P20:P23)</f>
        <v>260</v>
      </c>
      <c r="Q19" s="18" t="s">
        <v>32</v>
      </c>
      <c r="R19" s="22">
        <f>SUM(R20:R23)</f>
        <v>1246</v>
      </c>
      <c r="S19" s="18" t="s">
        <v>32</v>
      </c>
      <c r="T19" s="22">
        <f>SUM(T20:T23)</f>
        <v>36047</v>
      </c>
      <c r="U19" s="23">
        <v>100</v>
      </c>
    </row>
    <row r="20" spans="1:32" s="7" customFormat="1" ht="15" customHeight="1" x14ac:dyDescent="0.25">
      <c r="A20" s="19" t="s">
        <v>23</v>
      </c>
      <c r="B20" s="21">
        <v>25</v>
      </c>
      <c r="C20" s="9">
        <f t="shared" si="0"/>
        <v>0.20848970060878994</v>
      </c>
      <c r="D20" s="21">
        <v>376</v>
      </c>
      <c r="E20" s="12">
        <f t="shared" si="0"/>
        <v>3.1356850971562005</v>
      </c>
      <c r="F20" s="21">
        <v>1133</v>
      </c>
      <c r="G20" s="12">
        <f t="shared" si="1"/>
        <v>9.4487532315903593</v>
      </c>
      <c r="H20" s="21">
        <v>1059</v>
      </c>
      <c r="I20" s="12">
        <f t="shared" si="1"/>
        <v>8.8316237177883412</v>
      </c>
      <c r="J20" s="21">
        <v>11</v>
      </c>
      <c r="K20" s="9">
        <f t="shared" si="2"/>
        <v>9.1735468267867562E-2</v>
      </c>
      <c r="L20" s="21">
        <v>9176</v>
      </c>
      <c r="M20" s="12">
        <f t="shared" si="3"/>
        <v>76.524059711450249</v>
      </c>
      <c r="N20" s="21">
        <v>211</v>
      </c>
      <c r="O20" s="9">
        <f t="shared" si="4"/>
        <v>1.7596530731381872</v>
      </c>
      <c r="P20" s="21">
        <v>155</v>
      </c>
      <c r="Q20" s="17" t="s">
        <v>32</v>
      </c>
      <c r="R20" s="21">
        <v>375</v>
      </c>
      <c r="S20" s="17" t="s">
        <v>32</v>
      </c>
      <c r="T20" s="21">
        <f t="shared" si="5"/>
        <v>12521</v>
      </c>
      <c r="U20" s="24">
        <v>100</v>
      </c>
    </row>
    <row r="21" spans="1:32" s="7" customFormat="1" ht="15" customHeight="1" x14ac:dyDescent="0.25">
      <c r="A21" s="19" t="s">
        <v>24</v>
      </c>
      <c r="B21" s="21">
        <v>21</v>
      </c>
      <c r="C21" s="10">
        <f t="shared" si="0"/>
        <v>0.39149888143176736</v>
      </c>
      <c r="D21" s="21">
        <v>88</v>
      </c>
      <c r="E21" s="13">
        <f t="shared" si="0"/>
        <v>1.6405667412378822</v>
      </c>
      <c r="F21" s="21">
        <v>367</v>
      </c>
      <c r="G21" s="13">
        <f t="shared" si="1"/>
        <v>6.8419090231170765</v>
      </c>
      <c r="H21" s="21">
        <v>427</v>
      </c>
      <c r="I21" s="13">
        <f t="shared" si="1"/>
        <v>7.9604772557792689</v>
      </c>
      <c r="J21" s="21">
        <v>9</v>
      </c>
      <c r="K21" s="10">
        <f t="shared" si="2"/>
        <v>0.16778523489932887</v>
      </c>
      <c r="L21" s="21">
        <v>4329</v>
      </c>
      <c r="M21" s="13">
        <f t="shared" si="3"/>
        <v>80.704697986577173</v>
      </c>
      <c r="N21" s="21">
        <v>123</v>
      </c>
      <c r="O21" s="10">
        <f t="shared" si="4"/>
        <v>2.2930648769574944</v>
      </c>
      <c r="P21" s="21">
        <v>41</v>
      </c>
      <c r="Q21" s="17" t="s">
        <v>32</v>
      </c>
      <c r="R21" s="21">
        <v>181</v>
      </c>
      <c r="S21" s="17" t="s">
        <v>32</v>
      </c>
      <c r="T21" s="21">
        <f t="shared" si="5"/>
        <v>5586</v>
      </c>
      <c r="U21" s="24">
        <v>100</v>
      </c>
    </row>
    <row r="22" spans="1:32" s="7" customFormat="1" ht="15" customHeight="1" x14ac:dyDescent="0.25">
      <c r="A22" s="19" t="s">
        <v>25</v>
      </c>
      <c r="B22" s="21">
        <v>27</v>
      </c>
      <c r="C22" s="10">
        <f t="shared" si="0"/>
        <v>0.24757014487438106</v>
      </c>
      <c r="D22" s="21">
        <v>278</v>
      </c>
      <c r="E22" s="13">
        <f t="shared" si="0"/>
        <v>2.5490555657436276</v>
      </c>
      <c r="F22" s="21">
        <v>1457</v>
      </c>
      <c r="G22" s="13">
        <f t="shared" ref="G22:I24" si="6">F22/($T22-$P22-$R22)*100</f>
        <v>13.359618558591603</v>
      </c>
      <c r="H22" s="21">
        <v>996</v>
      </c>
      <c r="I22" s="13">
        <f t="shared" si="6"/>
        <v>9.1325875664771683</v>
      </c>
      <c r="J22" s="21">
        <v>5</v>
      </c>
      <c r="K22" s="10">
        <f t="shared" si="2"/>
        <v>4.5846323124885381E-2</v>
      </c>
      <c r="L22" s="21">
        <v>7925</v>
      </c>
      <c r="M22" s="13">
        <f t="shared" si="3"/>
        <v>72.666422152943326</v>
      </c>
      <c r="N22" s="21">
        <v>218</v>
      </c>
      <c r="O22" s="10">
        <f t="shared" si="4"/>
        <v>1.9988996882450027</v>
      </c>
      <c r="P22" s="21">
        <v>56</v>
      </c>
      <c r="Q22" s="17" t="s">
        <v>32</v>
      </c>
      <c r="R22" s="21">
        <v>571</v>
      </c>
      <c r="S22" s="17" t="s">
        <v>32</v>
      </c>
      <c r="T22" s="21">
        <f t="shared" si="5"/>
        <v>11533</v>
      </c>
      <c r="U22" s="24">
        <v>100</v>
      </c>
    </row>
    <row r="23" spans="1:32" s="7" customFormat="1" ht="15" customHeight="1" x14ac:dyDescent="0.25">
      <c r="A23" s="19" t="s">
        <v>26</v>
      </c>
      <c r="B23" s="21">
        <v>25</v>
      </c>
      <c r="C23" s="11">
        <f t="shared" si="0"/>
        <v>0.39808917197452232</v>
      </c>
      <c r="D23" s="21">
        <v>213</v>
      </c>
      <c r="E23" s="14">
        <f t="shared" si="0"/>
        <v>3.3917197452229297</v>
      </c>
      <c r="F23" s="21">
        <v>482</v>
      </c>
      <c r="G23" s="14">
        <f t="shared" si="6"/>
        <v>7.6751592356687892</v>
      </c>
      <c r="H23" s="21">
        <v>721</v>
      </c>
      <c r="I23" s="14">
        <f t="shared" si="6"/>
        <v>11.480891719745223</v>
      </c>
      <c r="J23" s="21">
        <v>6</v>
      </c>
      <c r="K23" s="11">
        <f t="shared" si="2"/>
        <v>9.5541401273885357E-2</v>
      </c>
      <c r="L23" s="21">
        <v>4721</v>
      </c>
      <c r="M23" s="14">
        <f t="shared" si="3"/>
        <v>75.175159235668787</v>
      </c>
      <c r="N23" s="21">
        <v>112</v>
      </c>
      <c r="O23" s="11">
        <f t="shared" si="4"/>
        <v>1.7834394904458599</v>
      </c>
      <c r="P23" s="21">
        <v>8</v>
      </c>
      <c r="Q23" s="17" t="s">
        <v>32</v>
      </c>
      <c r="R23" s="21">
        <v>119</v>
      </c>
      <c r="S23" s="17" t="s">
        <v>32</v>
      </c>
      <c r="T23" s="21">
        <f t="shared" si="5"/>
        <v>6407</v>
      </c>
      <c r="U23" s="24">
        <v>100</v>
      </c>
    </row>
    <row r="24" spans="1:32" s="7" customFormat="1" ht="15" customHeight="1" x14ac:dyDescent="0.2">
      <c r="A24" s="5" t="s">
        <v>8</v>
      </c>
      <c r="B24" s="22">
        <f>SUM(B5+B18+B19)</f>
        <v>247</v>
      </c>
      <c r="C24" s="8">
        <f t="shared" si="0"/>
        <v>0.27520891364902506</v>
      </c>
      <c r="D24" s="22">
        <f>SUM(D5+D18+D19)</f>
        <v>2775</v>
      </c>
      <c r="E24" s="8">
        <f t="shared" si="0"/>
        <v>3.0919220055710306</v>
      </c>
      <c r="F24" s="22">
        <f>SUM(F5+F18+F19)</f>
        <v>12410</v>
      </c>
      <c r="G24" s="8">
        <f t="shared" si="6"/>
        <v>13.827298050139275</v>
      </c>
      <c r="H24" s="22">
        <f>SUM(H5+H18+H19)</f>
        <v>13933</v>
      </c>
      <c r="I24" s="8">
        <f t="shared" si="6"/>
        <v>15.524233983286909</v>
      </c>
      <c r="J24" s="22">
        <f>SUM(J5+J18+J19)</f>
        <v>120</v>
      </c>
      <c r="K24" s="15">
        <f t="shared" si="2"/>
        <v>0.13370473537604458</v>
      </c>
      <c r="L24" s="22">
        <f>SUM(L5+L18+L19)</f>
        <v>32104</v>
      </c>
      <c r="M24" s="8">
        <f t="shared" si="3"/>
        <v>35.77047353760446</v>
      </c>
      <c r="N24" s="22">
        <f>SUM(N5+N18+N19)</f>
        <v>2010</v>
      </c>
      <c r="O24" s="15">
        <f t="shared" si="4"/>
        <v>2.2395543175487465</v>
      </c>
      <c r="P24" s="22">
        <f>SUM(P5+P18+P19)</f>
        <v>609</v>
      </c>
      <c r="Q24" s="18" t="s">
        <v>32</v>
      </c>
      <c r="R24" s="22">
        <f>SUM(R5+R18+R19)</f>
        <v>5857</v>
      </c>
      <c r="S24" s="18" t="s">
        <v>32</v>
      </c>
      <c r="T24" s="22">
        <f>SUM(T5+T18+T19)</f>
        <v>96216</v>
      </c>
      <c r="U24" s="23">
        <v>100</v>
      </c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spans="1:32" x14ac:dyDescent="0.2">
      <c r="A25" s="20" t="s">
        <v>39</v>
      </c>
    </row>
    <row r="26" spans="1:32" ht="27.75" customHeight="1" x14ac:dyDescent="0.2">
      <c r="A26" s="105" t="s">
        <v>34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</row>
    <row r="27" spans="1:32" x14ac:dyDescent="0.2">
      <c r="A27" s="106" t="s">
        <v>37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</row>
    <row r="28" spans="1:32" x14ac:dyDescent="0.2">
      <c r="A28" s="31" t="s">
        <v>45</v>
      </c>
    </row>
  </sheetData>
  <mergeCells count="13">
    <mergeCell ref="T3:U3"/>
    <mergeCell ref="A26:U26"/>
    <mergeCell ref="A27:U27"/>
    <mergeCell ref="A1:T1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.3" footer="0.3"/>
  <pageSetup scale="7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F28"/>
  <sheetViews>
    <sheetView workbookViewId="0">
      <selection activeCell="A2" sqref="A2"/>
    </sheetView>
  </sheetViews>
  <sheetFormatPr defaultColWidth="9.140625" defaultRowHeight="12.75" x14ac:dyDescent="0.2"/>
  <cols>
    <col min="1" max="1" width="28.7109375" style="20" customWidth="1"/>
    <col min="2" max="5" width="6.7109375" style="20" customWidth="1"/>
    <col min="6" max="6" width="7.7109375" style="20" bestFit="1" customWidth="1"/>
    <col min="7" max="7" width="6.7109375" style="20" customWidth="1"/>
    <col min="8" max="8" width="7.7109375" style="20" bestFit="1" customWidth="1"/>
    <col min="9" max="11" width="6.7109375" style="20" customWidth="1"/>
    <col min="12" max="12" width="7.7109375" style="20" bestFit="1" customWidth="1"/>
    <col min="13" max="19" width="6.7109375" style="20" customWidth="1"/>
    <col min="20" max="20" width="7.7109375" style="20" bestFit="1" customWidth="1"/>
    <col min="21" max="21" width="6.7109375" style="20" customWidth="1"/>
    <col min="22" max="16384" width="9.140625" style="20"/>
  </cols>
  <sheetData>
    <row r="1" spans="1:21" ht="15" customHeight="1" x14ac:dyDescent="0.25">
      <c r="A1" s="107" t="s">
        <v>40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1" ht="15" customHeight="1" x14ac:dyDescent="0.2">
      <c r="A2" s="20" t="s">
        <v>33</v>
      </c>
    </row>
    <row r="3" spans="1:21" ht="51.75" customHeight="1" x14ac:dyDescent="0.2">
      <c r="A3" s="1" t="s">
        <v>29</v>
      </c>
      <c r="B3" s="103" t="s">
        <v>0</v>
      </c>
      <c r="C3" s="104"/>
      <c r="D3" s="103" t="s">
        <v>1</v>
      </c>
      <c r="E3" s="108"/>
      <c r="F3" s="104" t="s">
        <v>2</v>
      </c>
      <c r="G3" s="104"/>
      <c r="H3" s="103" t="s">
        <v>3</v>
      </c>
      <c r="I3" s="108"/>
      <c r="J3" s="104" t="s">
        <v>4</v>
      </c>
      <c r="K3" s="104"/>
      <c r="L3" s="103" t="s">
        <v>5</v>
      </c>
      <c r="M3" s="108"/>
      <c r="N3" s="104" t="s">
        <v>6</v>
      </c>
      <c r="O3" s="104"/>
      <c r="P3" s="103" t="s">
        <v>7</v>
      </c>
      <c r="Q3" s="108"/>
      <c r="R3" s="104" t="s">
        <v>28</v>
      </c>
      <c r="S3" s="104"/>
      <c r="T3" s="103" t="s">
        <v>8</v>
      </c>
      <c r="U3" s="104"/>
    </row>
    <row r="4" spans="1:21" x14ac:dyDescent="0.2">
      <c r="A4" s="1"/>
      <c r="B4" s="2" t="s">
        <v>30</v>
      </c>
      <c r="C4" s="3" t="s">
        <v>31</v>
      </c>
      <c r="D4" s="2" t="s">
        <v>30</v>
      </c>
      <c r="E4" s="3" t="s">
        <v>31</v>
      </c>
      <c r="F4" s="2" t="s">
        <v>30</v>
      </c>
      <c r="G4" s="4" t="s">
        <v>31</v>
      </c>
      <c r="H4" s="2" t="s">
        <v>30</v>
      </c>
      <c r="I4" s="3" t="s">
        <v>31</v>
      </c>
      <c r="J4" s="2" t="s">
        <v>30</v>
      </c>
      <c r="K4" s="4" t="s">
        <v>31</v>
      </c>
      <c r="L4" s="2" t="s">
        <v>30</v>
      </c>
      <c r="M4" s="3" t="s">
        <v>31</v>
      </c>
      <c r="N4" s="2" t="s">
        <v>30</v>
      </c>
      <c r="O4" s="4" t="s">
        <v>31</v>
      </c>
      <c r="P4" s="2" t="s">
        <v>30</v>
      </c>
      <c r="Q4" s="4" t="s">
        <v>31</v>
      </c>
      <c r="R4" s="3" t="s">
        <v>30</v>
      </c>
      <c r="S4" s="3" t="s">
        <v>31</v>
      </c>
      <c r="T4" s="2" t="s">
        <v>30</v>
      </c>
      <c r="U4" s="3" t="s">
        <v>31</v>
      </c>
    </row>
    <row r="5" spans="1:21" s="7" customFormat="1" ht="15" customHeight="1" x14ac:dyDescent="0.25">
      <c r="A5" s="5" t="s">
        <v>9</v>
      </c>
      <c r="B5" s="6">
        <f>SUM(B6:B17)</f>
        <v>127</v>
      </c>
      <c r="C5" s="8">
        <f>B5/($T5-$P5-$R5)*100</f>
        <v>0.24197389730399163</v>
      </c>
      <c r="D5" s="6">
        <f>SUM(D6:D17)</f>
        <v>1727</v>
      </c>
      <c r="E5" s="8">
        <f>D5/($T5-$P5-$R5)*100</f>
        <v>3.2904639420786892</v>
      </c>
      <c r="F5" s="6">
        <f>SUM(F6:F17)</f>
        <v>8537</v>
      </c>
      <c r="G5" s="8">
        <f>F5/($T5-$P5-$R5)*100</f>
        <v>16.265599695150996</v>
      </c>
      <c r="H5" s="6">
        <f>SUM(H6:H17)</f>
        <v>9815</v>
      </c>
      <c r="I5" s="8">
        <f>H5/($T5-$P5-$R5)*100</f>
        <v>18.700581118414785</v>
      </c>
      <c r="J5" s="6">
        <f>SUM(J6:J17)</f>
        <v>68</v>
      </c>
      <c r="K5" s="15">
        <f>J5/($T5-$P5-$R5)*100</f>
        <v>0.12956082690292464</v>
      </c>
      <c r="L5" s="6">
        <f>SUM(L6:L17)</f>
        <v>31005</v>
      </c>
      <c r="M5" s="8">
        <f>L5/($T5-$P5-$R5)*100</f>
        <v>59.074021148899682</v>
      </c>
      <c r="N5" s="6">
        <f>SUM(N6:N17)</f>
        <v>1206</v>
      </c>
      <c r="O5" s="15">
        <f>N5/($T5-$P5-$R5)*100</f>
        <v>2.297799371248928</v>
      </c>
      <c r="P5" s="6">
        <f>SUM(P6:P17)</f>
        <v>491</v>
      </c>
      <c r="Q5" s="16" t="s">
        <v>32</v>
      </c>
      <c r="R5" s="6">
        <f>SUM(R6:R17)</f>
        <v>5277</v>
      </c>
      <c r="S5" s="18" t="s">
        <v>32</v>
      </c>
      <c r="T5" s="6">
        <f>SUM(T6:T17)</f>
        <v>58253</v>
      </c>
      <c r="U5" s="23">
        <v>100</v>
      </c>
    </row>
    <row r="6" spans="1:21" s="7" customFormat="1" ht="15" customHeight="1" x14ac:dyDescent="0.25">
      <c r="A6" s="19" t="s">
        <v>11</v>
      </c>
      <c r="B6" s="21">
        <v>3</v>
      </c>
      <c r="C6" s="9">
        <f t="shared" ref="C6:E24" si="0">B6/($T6-$P6-$R6)*100</f>
        <v>0.17152658662092624</v>
      </c>
      <c r="D6" s="21">
        <v>54</v>
      </c>
      <c r="E6" s="12">
        <f t="shared" si="0"/>
        <v>3.0874785591766725</v>
      </c>
      <c r="F6" s="21">
        <v>132</v>
      </c>
      <c r="G6" s="12">
        <f t="shared" ref="G6:I21" si="1">F6/($T6-$P6-$R6)*100</f>
        <v>7.5471698113207548</v>
      </c>
      <c r="H6" s="21">
        <v>114</v>
      </c>
      <c r="I6" s="12">
        <f t="shared" si="1"/>
        <v>6.5180102915951972</v>
      </c>
      <c r="J6" s="21">
        <v>0</v>
      </c>
      <c r="K6" s="9">
        <f t="shared" ref="K6:K24" si="2">J6/($T6-$P6-$R6)*100</f>
        <v>0</v>
      </c>
      <c r="L6" s="21">
        <v>1425</v>
      </c>
      <c r="M6" s="12">
        <f t="shared" ref="M6:M24" si="3">L6/($T6-$P6-$R6)*100</f>
        <v>81.475128644939971</v>
      </c>
      <c r="N6" s="21">
        <v>21</v>
      </c>
      <c r="O6" s="9">
        <f t="shared" ref="O6:O24" si="4">N6/($T6-$P6-$R6)*100</f>
        <v>1.2006861063464835</v>
      </c>
      <c r="P6" s="21">
        <v>2</v>
      </c>
      <c r="Q6" s="17" t="s">
        <v>32</v>
      </c>
      <c r="R6" s="21">
        <v>85</v>
      </c>
      <c r="S6" s="17" t="s">
        <v>32</v>
      </c>
      <c r="T6" s="21">
        <f>SUM(B6+D6+F6+H6+J6+L6+N6+P6+R6)</f>
        <v>1836</v>
      </c>
      <c r="U6" s="24">
        <v>100</v>
      </c>
    </row>
    <row r="7" spans="1:21" s="7" customFormat="1" ht="15" customHeight="1" x14ac:dyDescent="0.25">
      <c r="A7" s="19" t="s">
        <v>12</v>
      </c>
      <c r="B7" s="21">
        <v>10</v>
      </c>
      <c r="C7" s="10">
        <f t="shared" si="0"/>
        <v>0.25432349949135302</v>
      </c>
      <c r="D7" s="21">
        <v>154</v>
      </c>
      <c r="E7" s="13">
        <f t="shared" si="0"/>
        <v>3.9165818921668363</v>
      </c>
      <c r="F7" s="21">
        <v>1547</v>
      </c>
      <c r="G7" s="13">
        <f t="shared" si="1"/>
        <v>39.343845371312305</v>
      </c>
      <c r="H7" s="21">
        <v>1250</v>
      </c>
      <c r="I7" s="13">
        <f t="shared" si="1"/>
        <v>31.790437436419129</v>
      </c>
      <c r="J7" s="21">
        <v>0</v>
      </c>
      <c r="K7" s="10">
        <f t="shared" si="2"/>
        <v>0</v>
      </c>
      <c r="L7" s="21">
        <v>971</v>
      </c>
      <c r="M7" s="13">
        <f t="shared" si="3"/>
        <v>24.694811800610374</v>
      </c>
      <c r="N7" s="21">
        <v>0</v>
      </c>
      <c r="O7" s="10">
        <f t="shared" si="4"/>
        <v>0</v>
      </c>
      <c r="P7" s="21">
        <v>26</v>
      </c>
      <c r="Q7" s="17" t="s">
        <v>32</v>
      </c>
      <c r="R7" s="21">
        <v>560</v>
      </c>
      <c r="S7" s="17" t="s">
        <v>32</v>
      </c>
      <c r="T7" s="21">
        <f t="shared" ref="T7:T23" si="5">SUM(B7+D7+F7+H7+J7+L7+N7+P7+R7)</f>
        <v>4518</v>
      </c>
      <c r="U7" s="24">
        <v>100</v>
      </c>
    </row>
    <row r="8" spans="1:21" s="7" customFormat="1" ht="15" customHeight="1" x14ac:dyDescent="0.25">
      <c r="A8" s="19" t="s">
        <v>13</v>
      </c>
      <c r="B8" s="21">
        <v>15</v>
      </c>
      <c r="C8" s="10">
        <f t="shared" si="0"/>
        <v>0.23503603885929175</v>
      </c>
      <c r="D8" s="21">
        <v>240</v>
      </c>
      <c r="E8" s="13">
        <f t="shared" si="0"/>
        <v>3.760576621748668</v>
      </c>
      <c r="F8" s="21">
        <v>1554</v>
      </c>
      <c r="G8" s="13">
        <f t="shared" si="1"/>
        <v>24.349733625822626</v>
      </c>
      <c r="H8" s="21">
        <v>1180</v>
      </c>
      <c r="I8" s="13">
        <f t="shared" si="1"/>
        <v>18.489501723597616</v>
      </c>
      <c r="J8" s="21">
        <v>8</v>
      </c>
      <c r="K8" s="10">
        <f t="shared" si="2"/>
        <v>0.12535255405828893</v>
      </c>
      <c r="L8" s="21">
        <v>3214</v>
      </c>
      <c r="M8" s="13">
        <f t="shared" si="3"/>
        <v>50.36038859291758</v>
      </c>
      <c r="N8" s="21">
        <v>171</v>
      </c>
      <c r="O8" s="10">
        <f t="shared" si="4"/>
        <v>2.6794108429959258</v>
      </c>
      <c r="P8" s="21">
        <v>107</v>
      </c>
      <c r="Q8" s="17" t="s">
        <v>32</v>
      </c>
      <c r="R8" s="21">
        <v>839</v>
      </c>
      <c r="S8" s="17" t="s">
        <v>32</v>
      </c>
      <c r="T8" s="21">
        <f t="shared" si="5"/>
        <v>7328</v>
      </c>
      <c r="U8" s="24">
        <v>100</v>
      </c>
    </row>
    <row r="9" spans="1:21" s="7" customFormat="1" ht="15" customHeight="1" x14ac:dyDescent="0.25">
      <c r="A9" s="19" t="s">
        <v>14</v>
      </c>
      <c r="B9" s="21">
        <v>11</v>
      </c>
      <c r="C9" s="10">
        <f t="shared" si="0"/>
        <v>0.19017980636237897</v>
      </c>
      <c r="D9" s="21">
        <v>176</v>
      </c>
      <c r="E9" s="13">
        <f t="shared" si="0"/>
        <v>3.0428769017980635</v>
      </c>
      <c r="F9" s="21">
        <v>1699</v>
      </c>
      <c r="G9" s="13">
        <f t="shared" si="1"/>
        <v>29.374135546334717</v>
      </c>
      <c r="H9" s="21">
        <v>1495</v>
      </c>
      <c r="I9" s="13">
        <f t="shared" si="1"/>
        <v>25.847164591977872</v>
      </c>
      <c r="J9" s="21">
        <v>5</v>
      </c>
      <c r="K9" s="10">
        <f t="shared" si="2"/>
        <v>8.6445366528354078E-2</v>
      </c>
      <c r="L9" s="21">
        <v>2321</v>
      </c>
      <c r="M9" s="13">
        <f t="shared" si="3"/>
        <v>40.127939142461969</v>
      </c>
      <c r="N9" s="21">
        <v>77</v>
      </c>
      <c r="O9" s="10">
        <f t="shared" si="4"/>
        <v>1.3312586445366528</v>
      </c>
      <c r="P9" s="21">
        <v>33</v>
      </c>
      <c r="Q9" s="17" t="s">
        <v>32</v>
      </c>
      <c r="R9" s="21">
        <v>380</v>
      </c>
      <c r="S9" s="17" t="s">
        <v>32</v>
      </c>
      <c r="T9" s="21">
        <f t="shared" si="5"/>
        <v>6197</v>
      </c>
      <c r="U9" s="24">
        <v>100</v>
      </c>
    </row>
    <row r="10" spans="1:21" s="7" customFormat="1" ht="15" customHeight="1" x14ac:dyDescent="0.25">
      <c r="A10" s="19" t="s">
        <v>15</v>
      </c>
      <c r="B10" s="21">
        <v>9</v>
      </c>
      <c r="C10" s="10">
        <f t="shared" si="0"/>
        <v>0.13163668275559456</v>
      </c>
      <c r="D10" s="21">
        <v>281</v>
      </c>
      <c r="E10" s="13">
        <f t="shared" si="0"/>
        <v>4.1099897615913417</v>
      </c>
      <c r="F10" s="21">
        <v>955</v>
      </c>
      <c r="G10" s="13">
        <f t="shared" si="1"/>
        <v>13.968114670176979</v>
      </c>
      <c r="H10" s="21">
        <v>952</v>
      </c>
      <c r="I10" s="13">
        <f t="shared" si="1"/>
        <v>13.924235775925114</v>
      </c>
      <c r="J10" s="21">
        <v>11</v>
      </c>
      <c r="K10" s="10">
        <f t="shared" si="2"/>
        <v>0.16088927892350446</v>
      </c>
      <c r="L10" s="21">
        <v>4457</v>
      </c>
      <c r="M10" s="13">
        <f t="shared" si="3"/>
        <v>65.189410560187227</v>
      </c>
      <c r="N10" s="21">
        <v>172</v>
      </c>
      <c r="O10" s="10">
        <f t="shared" si="4"/>
        <v>2.5157232704402519</v>
      </c>
      <c r="P10" s="21">
        <v>41</v>
      </c>
      <c r="Q10" s="17" t="s">
        <v>32</v>
      </c>
      <c r="R10" s="21">
        <v>662</v>
      </c>
      <c r="S10" s="17" t="s">
        <v>32</v>
      </c>
      <c r="T10" s="21">
        <f t="shared" si="5"/>
        <v>7540</v>
      </c>
      <c r="U10" s="24">
        <v>100</v>
      </c>
    </row>
    <row r="11" spans="1:21" s="7" customFormat="1" ht="15" customHeight="1" x14ac:dyDescent="0.25">
      <c r="A11" s="19" t="s">
        <v>16</v>
      </c>
      <c r="B11" s="21">
        <v>4</v>
      </c>
      <c r="C11" s="10">
        <f t="shared" si="0"/>
        <v>0.14998125234345708</v>
      </c>
      <c r="D11" s="21">
        <v>83</v>
      </c>
      <c r="E11" s="13">
        <f t="shared" si="0"/>
        <v>3.1121109861267344</v>
      </c>
      <c r="F11" s="21">
        <v>233</v>
      </c>
      <c r="G11" s="13">
        <f t="shared" si="1"/>
        <v>8.7364079490063737</v>
      </c>
      <c r="H11" s="21">
        <v>406</v>
      </c>
      <c r="I11" s="13">
        <f t="shared" si="1"/>
        <v>15.223097112860891</v>
      </c>
      <c r="J11" s="21">
        <v>4</v>
      </c>
      <c r="K11" s="10">
        <f t="shared" si="2"/>
        <v>0.14998125234345708</v>
      </c>
      <c r="L11" s="21">
        <v>1873</v>
      </c>
      <c r="M11" s="13">
        <f t="shared" si="3"/>
        <v>70.228721409823763</v>
      </c>
      <c r="N11" s="21">
        <v>64</v>
      </c>
      <c r="O11" s="10">
        <f t="shared" si="4"/>
        <v>2.3997000374953132</v>
      </c>
      <c r="P11" s="21">
        <v>4</v>
      </c>
      <c r="Q11" s="17" t="s">
        <v>32</v>
      </c>
      <c r="R11" s="21">
        <v>281</v>
      </c>
      <c r="S11" s="17" t="s">
        <v>32</v>
      </c>
      <c r="T11" s="21">
        <f t="shared" si="5"/>
        <v>2952</v>
      </c>
      <c r="U11" s="24">
        <v>100</v>
      </c>
    </row>
    <row r="12" spans="1:21" s="7" customFormat="1" ht="15" customHeight="1" x14ac:dyDescent="0.25">
      <c r="A12" s="19" t="s">
        <v>17</v>
      </c>
      <c r="B12" s="21">
        <v>11</v>
      </c>
      <c r="C12" s="10">
        <f t="shared" si="0"/>
        <v>0.16578749058025621</v>
      </c>
      <c r="D12" s="21">
        <v>166</v>
      </c>
      <c r="E12" s="13">
        <f t="shared" si="0"/>
        <v>2.5018839487565936</v>
      </c>
      <c r="F12" s="21">
        <v>589</v>
      </c>
      <c r="G12" s="13">
        <f t="shared" si="1"/>
        <v>8.8771665410700837</v>
      </c>
      <c r="H12" s="21">
        <v>1313</v>
      </c>
      <c r="I12" s="13">
        <f t="shared" si="1"/>
        <v>19.78899773926149</v>
      </c>
      <c r="J12" s="21">
        <v>4</v>
      </c>
      <c r="K12" s="10">
        <f t="shared" si="2"/>
        <v>6.0286360211002255E-2</v>
      </c>
      <c r="L12" s="21">
        <v>4305</v>
      </c>
      <c r="M12" s="13">
        <f t="shared" si="3"/>
        <v>64.883195177091181</v>
      </c>
      <c r="N12" s="21">
        <v>247</v>
      </c>
      <c r="O12" s="10">
        <f t="shared" si="4"/>
        <v>3.7226827430293894</v>
      </c>
      <c r="P12" s="21">
        <v>11</v>
      </c>
      <c r="Q12" s="17" t="s">
        <v>32</v>
      </c>
      <c r="R12" s="21">
        <v>549</v>
      </c>
      <c r="S12" s="17" t="s">
        <v>32</v>
      </c>
      <c r="T12" s="21">
        <f t="shared" si="5"/>
        <v>7195</v>
      </c>
      <c r="U12" s="24">
        <v>100</v>
      </c>
    </row>
    <row r="13" spans="1:21" s="7" customFormat="1" ht="15" customHeight="1" x14ac:dyDescent="0.25">
      <c r="A13" s="19" t="s">
        <v>18</v>
      </c>
      <c r="B13" s="21">
        <v>1</v>
      </c>
      <c r="C13" s="10">
        <f t="shared" si="0"/>
        <v>5.7306590257879653E-2</v>
      </c>
      <c r="D13" s="21">
        <v>19</v>
      </c>
      <c r="E13" s="13">
        <f t="shared" si="0"/>
        <v>1.0888252148997135</v>
      </c>
      <c r="F13" s="21">
        <v>36</v>
      </c>
      <c r="G13" s="13">
        <f t="shared" si="1"/>
        <v>2.0630372492836675</v>
      </c>
      <c r="H13" s="21">
        <v>99</v>
      </c>
      <c r="I13" s="13">
        <f t="shared" si="1"/>
        <v>5.6733524355300862</v>
      </c>
      <c r="J13" s="21">
        <v>5</v>
      </c>
      <c r="K13" s="10">
        <f t="shared" si="2"/>
        <v>0.28653295128939826</v>
      </c>
      <c r="L13" s="21">
        <v>1553</v>
      </c>
      <c r="M13" s="13">
        <f t="shared" si="3"/>
        <v>88.997134670487114</v>
      </c>
      <c r="N13" s="21">
        <v>32</v>
      </c>
      <c r="O13" s="10">
        <f t="shared" si="4"/>
        <v>1.8338108882521489</v>
      </c>
      <c r="P13" s="21">
        <v>1</v>
      </c>
      <c r="Q13" s="17" t="s">
        <v>32</v>
      </c>
      <c r="R13" s="21">
        <v>86</v>
      </c>
      <c r="S13" s="17" t="s">
        <v>32</v>
      </c>
      <c r="T13" s="21">
        <f t="shared" si="5"/>
        <v>1832</v>
      </c>
      <c r="U13" s="24">
        <v>100</v>
      </c>
    </row>
    <row r="14" spans="1:21" s="7" customFormat="1" ht="15" customHeight="1" x14ac:dyDescent="0.25">
      <c r="A14" s="19" t="s">
        <v>19</v>
      </c>
      <c r="B14" s="21">
        <v>11</v>
      </c>
      <c r="C14" s="10">
        <f t="shared" si="0"/>
        <v>0.19077349982656955</v>
      </c>
      <c r="D14" s="21">
        <v>229</v>
      </c>
      <c r="E14" s="13">
        <f t="shared" si="0"/>
        <v>3.9715574054804028</v>
      </c>
      <c r="F14" s="21">
        <v>1066</v>
      </c>
      <c r="G14" s="13">
        <f t="shared" si="1"/>
        <v>18.487686437738468</v>
      </c>
      <c r="H14" s="21">
        <v>1609</v>
      </c>
      <c r="I14" s="13">
        <f t="shared" si="1"/>
        <v>27.904960110995493</v>
      </c>
      <c r="J14" s="21">
        <v>12</v>
      </c>
      <c r="K14" s="10">
        <f t="shared" si="2"/>
        <v>0.20811654526534862</v>
      </c>
      <c r="L14" s="21">
        <v>2713</v>
      </c>
      <c r="M14" s="13">
        <f t="shared" si="3"/>
        <v>47.051682275407565</v>
      </c>
      <c r="N14" s="21">
        <v>126</v>
      </c>
      <c r="O14" s="10">
        <f t="shared" si="4"/>
        <v>2.1852237252861602</v>
      </c>
      <c r="P14" s="21">
        <v>224</v>
      </c>
      <c r="Q14" s="17" t="s">
        <v>32</v>
      </c>
      <c r="R14" s="21">
        <v>750</v>
      </c>
      <c r="S14" s="17" t="s">
        <v>32</v>
      </c>
      <c r="T14" s="21">
        <f t="shared" si="5"/>
        <v>6740</v>
      </c>
      <c r="U14" s="24">
        <v>100</v>
      </c>
    </row>
    <row r="15" spans="1:21" s="7" customFormat="1" ht="15" customHeight="1" x14ac:dyDescent="0.25">
      <c r="A15" s="19" t="s">
        <v>20</v>
      </c>
      <c r="B15" s="21">
        <v>9</v>
      </c>
      <c r="C15" s="10">
        <f t="shared" si="0"/>
        <v>0.43859649122807015</v>
      </c>
      <c r="D15" s="21">
        <v>25</v>
      </c>
      <c r="E15" s="13">
        <f t="shared" si="0"/>
        <v>1.2183235867446394</v>
      </c>
      <c r="F15" s="21">
        <v>45</v>
      </c>
      <c r="G15" s="13">
        <f t="shared" si="1"/>
        <v>2.1929824561403506</v>
      </c>
      <c r="H15" s="21">
        <v>263</v>
      </c>
      <c r="I15" s="13">
        <f t="shared" si="1"/>
        <v>12.816764132553606</v>
      </c>
      <c r="J15" s="21">
        <v>1</v>
      </c>
      <c r="K15" s="10">
        <f t="shared" si="2"/>
        <v>4.8732943469785572E-2</v>
      </c>
      <c r="L15" s="21">
        <v>1653</v>
      </c>
      <c r="M15" s="13">
        <f t="shared" si="3"/>
        <v>80.555555555555557</v>
      </c>
      <c r="N15" s="21">
        <v>56</v>
      </c>
      <c r="O15" s="10">
        <f t="shared" si="4"/>
        <v>2.7290448343079921</v>
      </c>
      <c r="P15" s="21">
        <v>0</v>
      </c>
      <c r="Q15" s="17" t="s">
        <v>32</v>
      </c>
      <c r="R15" s="21">
        <v>236</v>
      </c>
      <c r="S15" s="17" t="s">
        <v>32</v>
      </c>
      <c r="T15" s="21">
        <f t="shared" si="5"/>
        <v>2288</v>
      </c>
      <c r="U15" s="24">
        <v>100</v>
      </c>
    </row>
    <row r="16" spans="1:21" s="7" customFormat="1" ht="15" customHeight="1" x14ac:dyDescent="0.25">
      <c r="A16" s="19" t="s">
        <v>21</v>
      </c>
      <c r="B16" s="21">
        <v>37</v>
      </c>
      <c r="C16" s="10">
        <f t="shared" si="0"/>
        <v>0.77763766288356462</v>
      </c>
      <c r="D16" s="21">
        <v>164</v>
      </c>
      <c r="E16" s="13">
        <f t="shared" si="0"/>
        <v>3.4468263976460696</v>
      </c>
      <c r="F16" s="21">
        <v>375</v>
      </c>
      <c r="G16" s="13">
        <f t="shared" si="1"/>
        <v>7.881462799495587</v>
      </c>
      <c r="H16" s="21">
        <v>561</v>
      </c>
      <c r="I16" s="13">
        <f t="shared" si="1"/>
        <v>11.790668348045397</v>
      </c>
      <c r="J16" s="21">
        <v>10</v>
      </c>
      <c r="K16" s="10">
        <f t="shared" si="2"/>
        <v>0.2101723413198823</v>
      </c>
      <c r="L16" s="21">
        <v>3431</v>
      </c>
      <c r="M16" s="13">
        <f t="shared" si="3"/>
        <v>72.110130306851616</v>
      </c>
      <c r="N16" s="21">
        <v>180</v>
      </c>
      <c r="O16" s="10">
        <f t="shared" si="4"/>
        <v>3.7831021437578811</v>
      </c>
      <c r="P16" s="21">
        <v>13</v>
      </c>
      <c r="Q16" s="17" t="s">
        <v>32</v>
      </c>
      <c r="R16" s="21">
        <v>390</v>
      </c>
      <c r="S16" s="17" t="s">
        <v>32</v>
      </c>
      <c r="T16" s="21">
        <f t="shared" si="5"/>
        <v>5161</v>
      </c>
      <c r="U16" s="24">
        <v>100</v>
      </c>
    </row>
    <row r="17" spans="1:32" s="7" customFormat="1" ht="15" customHeight="1" x14ac:dyDescent="0.25">
      <c r="A17" s="19" t="s">
        <v>22</v>
      </c>
      <c r="B17" s="21">
        <v>6</v>
      </c>
      <c r="C17" s="10">
        <f t="shared" si="0"/>
        <v>0.14360938247965532</v>
      </c>
      <c r="D17" s="21">
        <v>136</v>
      </c>
      <c r="E17" s="13">
        <f t="shared" si="0"/>
        <v>3.2551460028721877</v>
      </c>
      <c r="F17" s="21">
        <v>306</v>
      </c>
      <c r="G17" s="13">
        <f t="shared" si="1"/>
        <v>7.3240785064624223</v>
      </c>
      <c r="H17" s="21">
        <v>573</v>
      </c>
      <c r="I17" s="13">
        <f t="shared" si="1"/>
        <v>13.714696026807086</v>
      </c>
      <c r="J17" s="21">
        <v>8</v>
      </c>
      <c r="K17" s="10">
        <f t="shared" si="2"/>
        <v>0.19147917663954045</v>
      </c>
      <c r="L17" s="21">
        <v>3089</v>
      </c>
      <c r="M17" s="13">
        <f t="shared" si="3"/>
        <v>73.934897079942559</v>
      </c>
      <c r="N17" s="21">
        <v>60</v>
      </c>
      <c r="O17" s="10">
        <f t="shared" si="4"/>
        <v>1.4360938247965533</v>
      </c>
      <c r="P17" s="21">
        <v>29</v>
      </c>
      <c r="Q17" s="17" t="s">
        <v>32</v>
      </c>
      <c r="R17" s="21">
        <v>459</v>
      </c>
      <c r="S17" s="17" t="s">
        <v>32</v>
      </c>
      <c r="T17" s="21">
        <f t="shared" si="5"/>
        <v>4666</v>
      </c>
      <c r="U17" s="24">
        <v>100</v>
      </c>
    </row>
    <row r="18" spans="1:32" s="7" customFormat="1" ht="15" customHeight="1" x14ac:dyDescent="0.25">
      <c r="A18" s="5" t="s">
        <v>27</v>
      </c>
      <c r="B18" s="22">
        <v>14</v>
      </c>
      <c r="C18" s="15">
        <f t="shared" si="0"/>
        <v>0.65727699530516426</v>
      </c>
      <c r="D18" s="22">
        <v>52</v>
      </c>
      <c r="E18" s="8">
        <f t="shared" si="0"/>
        <v>2.4413145539906105</v>
      </c>
      <c r="F18" s="22">
        <v>341</v>
      </c>
      <c r="G18" s="8">
        <f t="shared" si="1"/>
        <v>16.0093896713615</v>
      </c>
      <c r="H18" s="22">
        <v>226</v>
      </c>
      <c r="I18" s="8">
        <f t="shared" si="1"/>
        <v>10.610328638497652</v>
      </c>
      <c r="J18" s="22">
        <v>5</v>
      </c>
      <c r="K18" s="15">
        <f t="shared" si="2"/>
        <v>0.23474178403755869</v>
      </c>
      <c r="L18" s="22">
        <v>1476</v>
      </c>
      <c r="M18" s="8">
        <f t="shared" si="3"/>
        <v>69.295774647887328</v>
      </c>
      <c r="N18" s="22">
        <v>16</v>
      </c>
      <c r="O18" s="15">
        <f t="shared" si="4"/>
        <v>0.75117370892018775</v>
      </c>
      <c r="P18" s="22">
        <v>2</v>
      </c>
      <c r="Q18" s="18" t="s">
        <v>32</v>
      </c>
      <c r="R18" s="22">
        <v>146</v>
      </c>
      <c r="S18" s="18" t="s">
        <v>32</v>
      </c>
      <c r="T18" s="22">
        <f t="shared" si="5"/>
        <v>2278</v>
      </c>
      <c r="U18" s="23">
        <v>100</v>
      </c>
    </row>
    <row r="19" spans="1:32" s="7" customFormat="1" ht="15" customHeight="1" x14ac:dyDescent="0.25">
      <c r="A19" s="5" t="s">
        <v>10</v>
      </c>
      <c r="B19" s="22">
        <f>SUM(B20:B23)</f>
        <v>90</v>
      </c>
      <c r="C19" s="8">
        <f t="shared" si="0"/>
        <v>0.26426285345156647</v>
      </c>
      <c r="D19" s="22">
        <f>SUM(D20:D23)</f>
        <v>912</v>
      </c>
      <c r="E19" s="8">
        <f t="shared" si="0"/>
        <v>2.6778635816425407</v>
      </c>
      <c r="F19" s="22">
        <f>SUM(F20:F23)</f>
        <v>3166</v>
      </c>
      <c r="G19" s="8">
        <f t="shared" si="1"/>
        <v>9.2961799336406603</v>
      </c>
      <c r="H19" s="22">
        <f>SUM(H20:H23)</f>
        <v>2635</v>
      </c>
      <c r="I19" s="8">
        <f t="shared" si="1"/>
        <v>7.7370290982764187</v>
      </c>
      <c r="J19" s="22">
        <f>SUM(J20:J23)</f>
        <v>39</v>
      </c>
      <c r="K19" s="15">
        <f t="shared" si="2"/>
        <v>0.11451390316234548</v>
      </c>
      <c r="L19" s="22">
        <f>SUM(L20:L23)</f>
        <v>26363</v>
      </c>
      <c r="M19" s="8">
        <f t="shared" si="3"/>
        <v>77.408462283818295</v>
      </c>
      <c r="N19" s="22">
        <f>SUM(N20:N23)</f>
        <v>852</v>
      </c>
      <c r="O19" s="15">
        <f t="shared" si="4"/>
        <v>2.5016883460081631</v>
      </c>
      <c r="P19" s="22">
        <f>SUM(P20:P23)</f>
        <v>323</v>
      </c>
      <c r="Q19" s="18" t="s">
        <v>32</v>
      </c>
      <c r="R19" s="22">
        <f>SUM(R20:R23)</f>
        <v>2249</v>
      </c>
      <c r="S19" s="18" t="s">
        <v>32</v>
      </c>
      <c r="T19" s="22">
        <f>SUM(T20:T23)</f>
        <v>36629</v>
      </c>
      <c r="U19" s="23">
        <v>100</v>
      </c>
    </row>
    <row r="20" spans="1:32" s="7" customFormat="1" ht="15" customHeight="1" x14ac:dyDescent="0.25">
      <c r="A20" s="19" t="s">
        <v>23</v>
      </c>
      <c r="B20" s="21">
        <v>21</v>
      </c>
      <c r="C20" s="9">
        <f t="shared" si="0"/>
        <v>0.17488341105929381</v>
      </c>
      <c r="D20" s="21">
        <v>366</v>
      </c>
      <c r="E20" s="12">
        <f t="shared" si="0"/>
        <v>3.0479680213191207</v>
      </c>
      <c r="F20" s="21">
        <v>1051</v>
      </c>
      <c r="G20" s="12">
        <f t="shared" si="1"/>
        <v>8.752498334443704</v>
      </c>
      <c r="H20" s="21">
        <v>965</v>
      </c>
      <c r="I20" s="12">
        <f t="shared" si="1"/>
        <v>8.0363091272485008</v>
      </c>
      <c r="J20" s="21">
        <v>15</v>
      </c>
      <c r="K20" s="9">
        <f t="shared" si="2"/>
        <v>0.12491672218520986</v>
      </c>
      <c r="L20" s="21">
        <v>9387</v>
      </c>
      <c r="M20" s="12">
        <f t="shared" si="3"/>
        <v>78.172884743504341</v>
      </c>
      <c r="N20" s="21">
        <v>203</v>
      </c>
      <c r="O20" s="9">
        <f t="shared" si="4"/>
        <v>1.6905396402398403</v>
      </c>
      <c r="P20" s="21">
        <v>172</v>
      </c>
      <c r="Q20" s="17" t="s">
        <v>32</v>
      </c>
      <c r="R20" s="21">
        <v>297</v>
      </c>
      <c r="S20" s="17" t="s">
        <v>32</v>
      </c>
      <c r="T20" s="21">
        <f t="shared" si="5"/>
        <v>12477</v>
      </c>
      <c r="U20" s="24">
        <v>100</v>
      </c>
    </row>
    <row r="21" spans="1:32" s="7" customFormat="1" ht="15" customHeight="1" x14ac:dyDescent="0.25">
      <c r="A21" s="19" t="s">
        <v>24</v>
      </c>
      <c r="B21" s="21">
        <v>23</v>
      </c>
      <c r="C21" s="10">
        <f t="shared" si="0"/>
        <v>0.42287185144328004</v>
      </c>
      <c r="D21" s="21">
        <v>99</v>
      </c>
      <c r="E21" s="13">
        <f t="shared" si="0"/>
        <v>1.8201875344732488</v>
      </c>
      <c r="F21" s="21">
        <v>362</v>
      </c>
      <c r="G21" s="13">
        <f t="shared" si="1"/>
        <v>6.6556352270637982</v>
      </c>
      <c r="H21" s="21">
        <v>406</v>
      </c>
      <c r="I21" s="13">
        <f t="shared" si="1"/>
        <v>7.4646074646074645</v>
      </c>
      <c r="J21" s="21">
        <v>11</v>
      </c>
      <c r="K21" s="10">
        <f t="shared" si="2"/>
        <v>0.20224305938591652</v>
      </c>
      <c r="L21" s="21">
        <v>4432</v>
      </c>
      <c r="M21" s="13">
        <f t="shared" si="3"/>
        <v>81.485567199852909</v>
      </c>
      <c r="N21" s="21">
        <v>106</v>
      </c>
      <c r="O21" s="10">
        <f t="shared" si="4"/>
        <v>1.9488876631733776</v>
      </c>
      <c r="P21" s="21">
        <v>56</v>
      </c>
      <c r="Q21" s="17" t="s">
        <v>32</v>
      </c>
      <c r="R21" s="21">
        <v>111</v>
      </c>
      <c r="S21" s="17" t="s">
        <v>32</v>
      </c>
      <c r="T21" s="21">
        <f t="shared" si="5"/>
        <v>5606</v>
      </c>
      <c r="U21" s="24">
        <v>100</v>
      </c>
    </row>
    <row r="22" spans="1:32" s="7" customFormat="1" ht="15" customHeight="1" x14ac:dyDescent="0.25">
      <c r="A22" s="19" t="s">
        <v>25</v>
      </c>
      <c r="B22" s="21">
        <v>29</v>
      </c>
      <c r="C22" s="10">
        <f t="shared" si="0"/>
        <v>0.25217391304347825</v>
      </c>
      <c r="D22" s="21">
        <v>294</v>
      </c>
      <c r="E22" s="13">
        <f t="shared" si="0"/>
        <v>2.5565217391304347</v>
      </c>
      <c r="F22" s="21">
        <v>1414</v>
      </c>
      <c r="G22" s="13">
        <f t="shared" ref="G22:I24" si="6">F22/($T22-$P22-$R22)*100</f>
        <v>12.295652173913044</v>
      </c>
      <c r="H22" s="21">
        <v>929</v>
      </c>
      <c r="I22" s="13">
        <f t="shared" si="6"/>
        <v>8.0782608695652183</v>
      </c>
      <c r="J22" s="21">
        <v>8</v>
      </c>
      <c r="K22" s="10">
        <f t="shared" si="2"/>
        <v>6.9565217391304349E-2</v>
      </c>
      <c r="L22" s="21">
        <v>8625</v>
      </c>
      <c r="M22" s="13">
        <f t="shared" si="3"/>
        <v>75</v>
      </c>
      <c r="N22" s="21">
        <v>201</v>
      </c>
      <c r="O22" s="10">
        <f t="shared" si="4"/>
        <v>1.7478260869565216</v>
      </c>
      <c r="P22" s="21">
        <v>80</v>
      </c>
      <c r="Q22" s="17" t="s">
        <v>32</v>
      </c>
      <c r="R22" s="21">
        <v>384</v>
      </c>
      <c r="S22" s="17" t="s">
        <v>32</v>
      </c>
      <c r="T22" s="21">
        <f t="shared" si="5"/>
        <v>11964</v>
      </c>
      <c r="U22" s="24">
        <v>100</v>
      </c>
    </row>
    <row r="23" spans="1:32" s="7" customFormat="1" ht="15" customHeight="1" x14ac:dyDescent="0.25">
      <c r="A23" s="19" t="s">
        <v>26</v>
      </c>
      <c r="B23" s="21">
        <v>17</v>
      </c>
      <c r="C23" s="11">
        <f t="shared" si="0"/>
        <v>0.33268101761252444</v>
      </c>
      <c r="D23" s="21">
        <v>153</v>
      </c>
      <c r="E23" s="14">
        <f t="shared" si="0"/>
        <v>2.9941291585127203</v>
      </c>
      <c r="F23" s="21">
        <v>339</v>
      </c>
      <c r="G23" s="14">
        <f t="shared" si="6"/>
        <v>6.6340508806262228</v>
      </c>
      <c r="H23" s="21">
        <v>335</v>
      </c>
      <c r="I23" s="14">
        <f t="shared" si="6"/>
        <v>6.5557729941291578</v>
      </c>
      <c r="J23" s="21">
        <v>5</v>
      </c>
      <c r="K23" s="11">
        <f t="shared" si="2"/>
        <v>9.7847358121330719E-2</v>
      </c>
      <c r="L23" s="21">
        <v>3919</v>
      </c>
      <c r="M23" s="14">
        <f t="shared" si="3"/>
        <v>76.69275929549903</v>
      </c>
      <c r="N23" s="21">
        <v>342</v>
      </c>
      <c r="O23" s="11">
        <f t="shared" si="4"/>
        <v>6.6927592954990223</v>
      </c>
      <c r="P23" s="21">
        <v>15</v>
      </c>
      <c r="Q23" s="17" t="s">
        <v>32</v>
      </c>
      <c r="R23" s="21">
        <v>1457</v>
      </c>
      <c r="S23" s="17" t="s">
        <v>32</v>
      </c>
      <c r="T23" s="21">
        <f t="shared" si="5"/>
        <v>6582</v>
      </c>
      <c r="U23" s="24">
        <v>100</v>
      </c>
    </row>
    <row r="24" spans="1:32" s="7" customFormat="1" ht="15" customHeight="1" x14ac:dyDescent="0.2">
      <c r="A24" s="5" t="s">
        <v>8</v>
      </c>
      <c r="B24" s="22">
        <f>SUM(B5+B18+B19)</f>
        <v>231</v>
      </c>
      <c r="C24" s="8">
        <f t="shared" si="0"/>
        <v>0.2605106459761819</v>
      </c>
      <c r="D24" s="22">
        <f>SUM(D5+D18+D19)</f>
        <v>2691</v>
      </c>
      <c r="E24" s="8">
        <f t="shared" si="0"/>
        <v>3.0347798628653915</v>
      </c>
      <c r="F24" s="22">
        <f>SUM(F5+F18+F19)</f>
        <v>12044</v>
      </c>
      <c r="G24" s="8">
        <f t="shared" si="6"/>
        <v>13.582641645615301</v>
      </c>
      <c r="H24" s="22">
        <f>SUM(H5+H18+H19)</f>
        <v>12676</v>
      </c>
      <c r="I24" s="8">
        <f t="shared" si="6"/>
        <v>14.295380728978706</v>
      </c>
      <c r="J24" s="22">
        <f>SUM(J5+J18+J19)</f>
        <v>112</v>
      </c>
      <c r="K24" s="15">
        <f t="shared" si="2"/>
        <v>0.12630819198845183</v>
      </c>
      <c r="L24" s="22">
        <f>SUM(L5+L18+L19)</f>
        <v>58844</v>
      </c>
      <c r="M24" s="8">
        <f t="shared" si="3"/>
        <v>66.361421869361237</v>
      </c>
      <c r="N24" s="22">
        <f>SUM(N5+N18+N19)</f>
        <v>2074</v>
      </c>
      <c r="O24" s="15">
        <f t="shared" si="4"/>
        <v>2.3389570552147241</v>
      </c>
      <c r="P24" s="22">
        <f>SUM(P5+P18+P19)</f>
        <v>816</v>
      </c>
      <c r="Q24" s="18" t="s">
        <v>32</v>
      </c>
      <c r="R24" s="22">
        <f>SUM(R5+R18+R19)</f>
        <v>7672</v>
      </c>
      <c r="S24" s="18" t="s">
        <v>32</v>
      </c>
      <c r="T24" s="22">
        <f>SUM(T5+T18+T19)</f>
        <v>97160</v>
      </c>
      <c r="U24" s="23">
        <v>100</v>
      </c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spans="1:32" x14ac:dyDescent="0.2">
      <c r="A25" s="20" t="s">
        <v>38</v>
      </c>
    </row>
    <row r="26" spans="1:32" ht="27.75" customHeight="1" x14ac:dyDescent="0.2">
      <c r="A26" s="105" t="s">
        <v>34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</row>
    <row r="27" spans="1:32" x14ac:dyDescent="0.2">
      <c r="A27" s="106" t="s">
        <v>37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</row>
    <row r="28" spans="1:32" x14ac:dyDescent="0.2">
      <c r="A28" s="31" t="s">
        <v>45</v>
      </c>
    </row>
  </sheetData>
  <mergeCells count="13">
    <mergeCell ref="T3:U3"/>
    <mergeCell ref="A26:U26"/>
    <mergeCell ref="A27:U27"/>
    <mergeCell ref="A1:T1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A1048576"/>
    </sheetView>
  </sheetViews>
  <sheetFormatPr defaultRowHeight="15" x14ac:dyDescent="0.25"/>
  <cols>
    <col min="1" max="1" width="28.7109375" customWidth="1"/>
    <col min="2" max="20" width="6.85546875" customWidth="1"/>
  </cols>
  <sheetData>
    <row r="1" spans="1:20" x14ac:dyDescent="0.25">
      <c r="A1" s="78" t="s">
        <v>58</v>
      </c>
    </row>
    <row r="2" spans="1:20" x14ac:dyDescent="0.25">
      <c r="A2" t="s">
        <v>33</v>
      </c>
    </row>
    <row r="3" spans="1:20" ht="26.25" x14ac:dyDescent="0.25">
      <c r="A3" s="90"/>
      <c r="B3" s="93" t="s">
        <v>0</v>
      </c>
      <c r="C3" s="93"/>
      <c r="D3" s="93" t="s">
        <v>1</v>
      </c>
      <c r="E3" s="93"/>
      <c r="F3" s="93" t="s">
        <v>2</v>
      </c>
      <c r="G3" s="93"/>
      <c r="H3" s="93" t="s">
        <v>3</v>
      </c>
      <c r="I3" s="93"/>
      <c r="J3" s="93" t="s">
        <v>4</v>
      </c>
      <c r="K3" s="93"/>
      <c r="L3" s="93" t="s">
        <v>5</v>
      </c>
      <c r="M3" s="93"/>
      <c r="N3" s="93" t="s">
        <v>6</v>
      </c>
      <c r="O3" s="93"/>
      <c r="P3" s="93" t="s">
        <v>7</v>
      </c>
      <c r="Q3" s="93"/>
      <c r="R3" s="93" t="s">
        <v>28</v>
      </c>
      <c r="S3" s="93"/>
      <c r="T3" s="87" t="s">
        <v>8</v>
      </c>
    </row>
    <row r="4" spans="1:20" x14ac:dyDescent="0.25">
      <c r="A4" s="91" t="s">
        <v>49</v>
      </c>
      <c r="B4" s="82">
        <f>SUM(B5,B18,B19)</f>
        <v>132</v>
      </c>
      <c r="C4" s="79">
        <f t="shared" ref="C4:C23" si="0">B4/($T4-$P4-$R4)</f>
        <v>2.1169791349253445E-3</v>
      </c>
      <c r="D4" s="82">
        <f>SUM(D5,D18,D19)</f>
        <v>2712</v>
      </c>
      <c r="E4" s="79">
        <f t="shared" ref="E4:E23" si="1">D4/($T4-$P4-$R4)</f>
        <v>4.349429859028435E-2</v>
      </c>
      <c r="F4" s="82">
        <f>SUM(F5,F18,F19)</f>
        <v>9828</v>
      </c>
      <c r="G4" s="79">
        <f t="shared" ref="G4:G23" si="2">F4/($T4-$P4-$R4)</f>
        <v>0.15761871922762338</v>
      </c>
      <c r="H4" s="82">
        <f>SUM(H5,H18,H19)</f>
        <v>16154</v>
      </c>
      <c r="I4" s="79">
        <f t="shared" ref="I4:I23" si="3">H4/($T4-$P4-$R4)</f>
        <v>0.2590733404968486</v>
      </c>
      <c r="J4" s="82">
        <f>SUM(J5,J18,J19)</f>
        <v>83</v>
      </c>
      <c r="K4" s="79">
        <f>J4/($T4-$P4-$R4)</f>
        <v>1.3311308196879059E-3</v>
      </c>
      <c r="L4" s="82">
        <f>SUM(L5,L18,L19)</f>
        <v>31079</v>
      </c>
      <c r="M4" s="79">
        <f t="shared" ref="M4:M23" si="4">L4/($T4-$P4-$R4)</f>
        <v>0.49843632222988471</v>
      </c>
      <c r="N4" s="82">
        <f>SUM(N5,N18,N19)</f>
        <v>2365</v>
      </c>
      <c r="O4" s="79">
        <f>N4/($T4-$P4-$R4)</f>
        <v>3.7929209500745756E-2</v>
      </c>
      <c r="P4" s="82">
        <f>SUM(P5,P18,P19)</f>
        <v>535</v>
      </c>
      <c r="Q4" s="75" t="s">
        <v>32</v>
      </c>
      <c r="R4" s="82">
        <f>SUM(R5,R18,R19)</f>
        <v>1696</v>
      </c>
      <c r="S4" s="75" t="s">
        <v>32</v>
      </c>
      <c r="T4" s="88">
        <f>SUM(B4,D4,F4,H4,J4,L4,N4,P4,R4)</f>
        <v>64584</v>
      </c>
    </row>
    <row r="5" spans="1:20" x14ac:dyDescent="0.25">
      <c r="A5" s="91" t="s">
        <v>9</v>
      </c>
      <c r="B5" s="82">
        <f>SUM(B6:B17)</f>
        <v>89</v>
      </c>
      <c r="C5" s="79">
        <f t="shared" si="0"/>
        <v>2.5322938598987084E-3</v>
      </c>
      <c r="D5" s="82">
        <f>SUM(D6:D17)</f>
        <v>1528</v>
      </c>
      <c r="E5" s="79">
        <f t="shared" si="1"/>
        <v>4.3475786718260967E-2</v>
      </c>
      <c r="F5" s="82">
        <f>SUM(F6:F17)</f>
        <v>6125</v>
      </c>
      <c r="G5" s="79">
        <f t="shared" si="2"/>
        <v>0.17427303249302908</v>
      </c>
      <c r="H5" s="82">
        <f>SUM(H6:H17)</f>
        <v>10791</v>
      </c>
      <c r="I5" s="79">
        <f t="shared" si="3"/>
        <v>0.30703351732771866</v>
      </c>
      <c r="J5" s="82">
        <f>SUM(J6:J17)</f>
        <v>64</v>
      </c>
      <c r="K5" s="79">
        <f t="shared" ref="K5:K23" si="5">J5/($T5-$P5-$R5)</f>
        <v>1.8209753599271611E-3</v>
      </c>
      <c r="L5" s="82">
        <f>SUM(L6:L17)</f>
        <v>15259</v>
      </c>
      <c r="M5" s="79">
        <f t="shared" si="4"/>
        <v>0.43416035964263361</v>
      </c>
      <c r="N5" s="82">
        <f>SUM(N6:N17)</f>
        <v>1290</v>
      </c>
      <c r="O5" s="79">
        <f t="shared" ref="O5:O23" si="6">N5/($T5-$P5-$R5)</f>
        <v>3.6704034598531839E-2</v>
      </c>
      <c r="P5" s="82">
        <f>SUM(P6:P17)</f>
        <v>251</v>
      </c>
      <c r="Q5" s="75" t="s">
        <v>32</v>
      </c>
      <c r="R5" s="82">
        <f>SUM(R6:R17)</f>
        <v>729</v>
      </c>
      <c r="S5" s="75" t="s">
        <v>32</v>
      </c>
      <c r="T5" s="88">
        <f>SUM(B5,D5,F5,H5,J5,L5,N5,P5,R5)</f>
        <v>36126</v>
      </c>
    </row>
    <row r="6" spans="1:20" x14ac:dyDescent="0.25">
      <c r="A6" s="76" t="s">
        <v>11</v>
      </c>
      <c r="B6" s="44">
        <v>1</v>
      </c>
      <c r="C6" s="80">
        <f t="shared" si="0"/>
        <v>7.2886297376093293E-4</v>
      </c>
      <c r="D6" s="44">
        <v>37</v>
      </c>
      <c r="E6" s="80">
        <f t="shared" si="1"/>
        <v>2.696793002915452E-2</v>
      </c>
      <c r="F6" s="44">
        <v>222</v>
      </c>
      <c r="G6" s="80">
        <f t="shared" si="2"/>
        <v>0.16180758017492711</v>
      </c>
      <c r="H6" s="44">
        <v>235</v>
      </c>
      <c r="I6" s="80">
        <f t="shared" si="3"/>
        <v>0.17128279883381925</v>
      </c>
      <c r="J6" s="44">
        <v>2</v>
      </c>
      <c r="K6" s="80">
        <f t="shared" si="5"/>
        <v>1.4577259475218659E-3</v>
      </c>
      <c r="L6" s="44">
        <v>813</v>
      </c>
      <c r="M6" s="80">
        <f t="shared" si="4"/>
        <v>0.5925655976676385</v>
      </c>
      <c r="N6" s="44">
        <v>62</v>
      </c>
      <c r="O6" s="80">
        <f t="shared" si="6"/>
        <v>4.5189504373177841E-2</v>
      </c>
      <c r="P6" s="44"/>
      <c r="Q6" s="77" t="s">
        <v>32</v>
      </c>
      <c r="R6">
        <v>42</v>
      </c>
      <c r="S6" s="77" t="s">
        <v>32</v>
      </c>
      <c r="T6" s="45">
        <f t="shared" ref="T6:T23" si="7">SUM(B6,D6,F6,H6,J6,L6,N6,P6,R6)</f>
        <v>1414</v>
      </c>
    </row>
    <row r="7" spans="1:20" x14ac:dyDescent="0.25">
      <c r="A7" s="76" t="s">
        <v>12</v>
      </c>
      <c r="B7" s="44">
        <v>4</v>
      </c>
      <c r="C7" s="80">
        <f t="shared" si="0"/>
        <v>1.7263703064307294E-3</v>
      </c>
      <c r="D7" s="44">
        <v>119</v>
      </c>
      <c r="E7" s="80">
        <f t="shared" si="1"/>
        <v>5.1359516616314202E-2</v>
      </c>
      <c r="F7" s="44">
        <v>878</v>
      </c>
      <c r="G7" s="80">
        <f t="shared" si="2"/>
        <v>0.37893828226154508</v>
      </c>
      <c r="H7" s="44">
        <v>779</v>
      </c>
      <c r="I7" s="80">
        <f t="shared" si="3"/>
        <v>0.33621061717738454</v>
      </c>
      <c r="J7" s="44">
        <v>6</v>
      </c>
      <c r="K7" s="80">
        <f t="shared" si="5"/>
        <v>2.5895554596460941E-3</v>
      </c>
      <c r="L7" s="44">
        <v>466</v>
      </c>
      <c r="M7" s="80">
        <f t="shared" si="4"/>
        <v>0.20112214069917997</v>
      </c>
      <c r="N7" s="44">
        <v>65</v>
      </c>
      <c r="O7" s="80">
        <f t="shared" si="6"/>
        <v>2.8053517479499353E-2</v>
      </c>
      <c r="P7" s="44">
        <v>13</v>
      </c>
      <c r="Q7" s="77" t="s">
        <v>32</v>
      </c>
      <c r="R7">
        <v>65</v>
      </c>
      <c r="S7" s="77" t="s">
        <v>32</v>
      </c>
      <c r="T7" s="45">
        <f t="shared" si="7"/>
        <v>2395</v>
      </c>
    </row>
    <row r="8" spans="1:20" x14ac:dyDescent="0.25">
      <c r="A8" s="76" t="s">
        <v>13</v>
      </c>
      <c r="B8" s="44">
        <v>4</v>
      </c>
      <c r="C8" s="80">
        <f t="shared" si="0"/>
        <v>7.3166270349368941E-4</v>
      </c>
      <c r="D8" s="44">
        <v>252</v>
      </c>
      <c r="E8" s="80">
        <f t="shared" si="1"/>
        <v>4.6094750320102434E-2</v>
      </c>
      <c r="F8" s="44">
        <v>1325</v>
      </c>
      <c r="G8" s="80">
        <f t="shared" si="2"/>
        <v>0.24236327053228462</v>
      </c>
      <c r="H8" s="44">
        <v>1777</v>
      </c>
      <c r="I8" s="80">
        <f t="shared" si="3"/>
        <v>0.32504115602707151</v>
      </c>
      <c r="J8" s="44">
        <v>11</v>
      </c>
      <c r="K8" s="80">
        <f t="shared" si="5"/>
        <v>2.012072434607646E-3</v>
      </c>
      <c r="L8" s="44">
        <v>1902</v>
      </c>
      <c r="M8" s="80">
        <f t="shared" si="4"/>
        <v>0.34790561551124932</v>
      </c>
      <c r="N8" s="44">
        <v>196</v>
      </c>
      <c r="O8" s="80">
        <f t="shared" si="6"/>
        <v>3.5851472471190783E-2</v>
      </c>
      <c r="P8" s="44">
        <v>24</v>
      </c>
      <c r="Q8" s="77" t="s">
        <v>32</v>
      </c>
      <c r="R8">
        <v>88</v>
      </c>
      <c r="S8" s="77" t="s">
        <v>32</v>
      </c>
      <c r="T8" s="45">
        <f t="shared" si="7"/>
        <v>5579</v>
      </c>
    </row>
    <row r="9" spans="1:20" x14ac:dyDescent="0.25">
      <c r="A9" s="76" t="s">
        <v>14</v>
      </c>
      <c r="B9" s="44">
        <v>5</v>
      </c>
      <c r="C9" s="80">
        <f t="shared" si="0"/>
        <v>1.5220700152207001E-3</v>
      </c>
      <c r="D9" s="44">
        <v>108</v>
      </c>
      <c r="E9" s="80">
        <f t="shared" si="1"/>
        <v>3.287671232876712E-2</v>
      </c>
      <c r="F9" s="44">
        <v>1005</v>
      </c>
      <c r="G9" s="80">
        <f t="shared" si="2"/>
        <v>0.30593607305936071</v>
      </c>
      <c r="H9" s="44">
        <v>1296</v>
      </c>
      <c r="I9" s="80">
        <f t="shared" si="3"/>
        <v>0.39452054794520547</v>
      </c>
      <c r="J9" s="44">
        <v>6</v>
      </c>
      <c r="K9" s="80">
        <f t="shared" si="5"/>
        <v>1.8264840182648401E-3</v>
      </c>
      <c r="L9" s="44">
        <v>768</v>
      </c>
      <c r="M9" s="80">
        <f t="shared" si="4"/>
        <v>0.23378995433789954</v>
      </c>
      <c r="N9" s="44">
        <v>97</v>
      </c>
      <c r="O9" s="80">
        <f t="shared" si="6"/>
        <v>2.9528158295281583E-2</v>
      </c>
      <c r="P9" s="44">
        <v>14</v>
      </c>
      <c r="Q9" s="77" t="s">
        <v>32</v>
      </c>
      <c r="R9">
        <v>65</v>
      </c>
      <c r="S9" s="77" t="s">
        <v>32</v>
      </c>
      <c r="T9" s="45">
        <f t="shared" si="7"/>
        <v>3364</v>
      </c>
    </row>
    <row r="10" spans="1:20" x14ac:dyDescent="0.25">
      <c r="A10" s="76" t="s">
        <v>15</v>
      </c>
      <c r="B10" s="44">
        <v>9</v>
      </c>
      <c r="C10" s="80">
        <f t="shared" si="0"/>
        <v>2.208047105004907E-3</v>
      </c>
      <c r="D10" s="44">
        <v>264</v>
      </c>
      <c r="E10" s="80">
        <f t="shared" si="1"/>
        <v>6.47693817468106E-2</v>
      </c>
      <c r="F10" s="45">
        <v>744</v>
      </c>
      <c r="G10" s="80">
        <f t="shared" si="2"/>
        <v>0.18253189401373895</v>
      </c>
      <c r="H10" s="44">
        <v>1016</v>
      </c>
      <c r="I10" s="80">
        <f t="shared" si="3"/>
        <v>0.24926398429833169</v>
      </c>
      <c r="J10" s="44">
        <v>9</v>
      </c>
      <c r="K10" s="80">
        <f t="shared" si="5"/>
        <v>2.208047105004907E-3</v>
      </c>
      <c r="L10" s="44">
        <v>1864</v>
      </c>
      <c r="M10" s="80">
        <f t="shared" si="4"/>
        <v>0.45731108930323849</v>
      </c>
      <c r="N10" s="44">
        <v>170</v>
      </c>
      <c r="O10" s="80">
        <f t="shared" si="6"/>
        <v>4.1707556427870461E-2</v>
      </c>
      <c r="P10" s="44">
        <v>6</v>
      </c>
      <c r="Q10" s="77" t="s">
        <v>32</v>
      </c>
      <c r="R10">
        <v>82</v>
      </c>
      <c r="S10" s="77" t="s">
        <v>32</v>
      </c>
      <c r="T10" s="45">
        <f t="shared" si="7"/>
        <v>4164</v>
      </c>
    </row>
    <row r="11" spans="1:20" x14ac:dyDescent="0.25">
      <c r="A11" s="76" t="s">
        <v>16</v>
      </c>
      <c r="B11" s="44">
        <v>1</v>
      </c>
      <c r="C11" s="80">
        <f t="shared" si="0"/>
        <v>5.4347826086956522E-4</v>
      </c>
      <c r="D11" s="44">
        <v>74</v>
      </c>
      <c r="E11" s="80">
        <f t="shared" si="1"/>
        <v>4.0217391304347823E-2</v>
      </c>
      <c r="F11" s="45">
        <v>156</v>
      </c>
      <c r="G11" s="80">
        <f t="shared" si="2"/>
        <v>8.478260869565217E-2</v>
      </c>
      <c r="H11" s="44">
        <v>403</v>
      </c>
      <c r="I11" s="80">
        <f t="shared" si="3"/>
        <v>0.21902173913043479</v>
      </c>
      <c r="J11" s="44">
        <v>1</v>
      </c>
      <c r="K11" s="80">
        <f t="shared" si="5"/>
        <v>5.4347826086956522E-4</v>
      </c>
      <c r="L11" s="44">
        <v>1135</v>
      </c>
      <c r="M11" s="80">
        <f t="shared" si="4"/>
        <v>0.61684782608695654</v>
      </c>
      <c r="N11" s="44">
        <v>70</v>
      </c>
      <c r="O11" s="80">
        <f t="shared" si="6"/>
        <v>3.8043478260869568E-2</v>
      </c>
      <c r="P11" s="44">
        <v>5</v>
      </c>
      <c r="Q11" s="77" t="s">
        <v>32</v>
      </c>
      <c r="R11">
        <v>35</v>
      </c>
      <c r="S11" s="77" t="s">
        <v>32</v>
      </c>
      <c r="T11" s="45">
        <f t="shared" si="7"/>
        <v>1880</v>
      </c>
    </row>
    <row r="12" spans="1:20" x14ac:dyDescent="0.25">
      <c r="A12" s="76" t="s">
        <v>17</v>
      </c>
      <c r="B12" s="44">
        <v>27</v>
      </c>
      <c r="C12" s="80">
        <f t="shared" si="0"/>
        <v>5.9197544398158298E-3</v>
      </c>
      <c r="D12" s="44">
        <v>164</v>
      </c>
      <c r="E12" s="80">
        <f t="shared" si="1"/>
        <v>3.5957026967770228E-2</v>
      </c>
      <c r="F12" s="44">
        <v>498</v>
      </c>
      <c r="G12" s="80">
        <f t="shared" si="2"/>
        <v>0.10918658188993642</v>
      </c>
      <c r="H12" s="44">
        <v>1625</v>
      </c>
      <c r="I12" s="80">
        <f t="shared" si="3"/>
        <v>0.35628151721113793</v>
      </c>
      <c r="J12" s="44">
        <v>12</v>
      </c>
      <c r="K12" s="80">
        <f t="shared" si="5"/>
        <v>2.6310019732514798E-3</v>
      </c>
      <c r="L12" s="44">
        <v>2070</v>
      </c>
      <c r="M12" s="80">
        <f t="shared" si="4"/>
        <v>0.45384784038588027</v>
      </c>
      <c r="N12" s="44">
        <v>165</v>
      </c>
      <c r="O12" s="80">
        <f t="shared" si="6"/>
        <v>3.6176277132207849E-2</v>
      </c>
      <c r="P12" s="44">
        <v>38</v>
      </c>
      <c r="Q12" s="77" t="s">
        <v>32</v>
      </c>
      <c r="R12">
        <v>104</v>
      </c>
      <c r="S12" s="77" t="s">
        <v>32</v>
      </c>
      <c r="T12" s="45">
        <f t="shared" si="7"/>
        <v>4703</v>
      </c>
    </row>
    <row r="13" spans="1:20" x14ac:dyDescent="0.25">
      <c r="A13" s="76" t="s">
        <v>18</v>
      </c>
      <c r="B13" s="44">
        <v>1</v>
      </c>
      <c r="C13" s="80">
        <f t="shared" si="0"/>
        <v>8.9206066012488853E-4</v>
      </c>
      <c r="D13" s="44">
        <v>27</v>
      </c>
      <c r="E13" s="80">
        <f t="shared" si="1"/>
        <v>2.4085637823371989E-2</v>
      </c>
      <c r="F13" s="44">
        <v>52</v>
      </c>
      <c r="G13" s="80">
        <f t="shared" si="2"/>
        <v>4.63871543264942E-2</v>
      </c>
      <c r="H13" s="44">
        <v>204</v>
      </c>
      <c r="I13" s="80">
        <f t="shared" si="3"/>
        <v>0.18198037466547726</v>
      </c>
      <c r="J13" s="44">
        <v>0</v>
      </c>
      <c r="K13" s="80">
        <f t="shared" si="5"/>
        <v>0</v>
      </c>
      <c r="L13" s="44">
        <v>804</v>
      </c>
      <c r="M13" s="80">
        <f t="shared" si="4"/>
        <v>0.71721677074041035</v>
      </c>
      <c r="N13" s="44">
        <v>33</v>
      </c>
      <c r="O13" s="80">
        <f t="shared" si="6"/>
        <v>2.9438001784121322E-2</v>
      </c>
      <c r="P13" s="44">
        <v>1</v>
      </c>
      <c r="Q13" s="77" t="s">
        <v>32</v>
      </c>
      <c r="R13">
        <v>27</v>
      </c>
      <c r="S13" s="77" t="s">
        <v>32</v>
      </c>
      <c r="T13" s="45">
        <f t="shared" si="7"/>
        <v>1149</v>
      </c>
    </row>
    <row r="14" spans="1:20" x14ac:dyDescent="0.25">
      <c r="A14" s="76" t="s">
        <v>19</v>
      </c>
      <c r="B14" s="44">
        <v>10</v>
      </c>
      <c r="C14" s="80">
        <f t="shared" si="0"/>
        <v>2.5947067981318111E-3</v>
      </c>
      <c r="D14" s="44">
        <v>200</v>
      </c>
      <c r="E14" s="80">
        <f t="shared" si="1"/>
        <v>5.1894135962636222E-2</v>
      </c>
      <c r="F14" s="44">
        <v>642</v>
      </c>
      <c r="G14" s="80">
        <f t="shared" si="2"/>
        <v>0.16658017644006226</v>
      </c>
      <c r="H14" s="44">
        <v>1749</v>
      </c>
      <c r="I14" s="80">
        <f t="shared" si="3"/>
        <v>0.45381421899325375</v>
      </c>
      <c r="J14" s="44">
        <v>3</v>
      </c>
      <c r="K14" s="80">
        <f t="shared" si="5"/>
        <v>7.7841203943954335E-4</v>
      </c>
      <c r="L14" s="44">
        <v>1152</v>
      </c>
      <c r="M14" s="80">
        <f t="shared" si="4"/>
        <v>0.29891022314478466</v>
      </c>
      <c r="N14" s="44">
        <v>98</v>
      </c>
      <c r="O14" s="80">
        <f t="shared" si="6"/>
        <v>2.5428126621691749E-2</v>
      </c>
      <c r="P14" s="44">
        <v>121</v>
      </c>
      <c r="Q14" s="77" t="s">
        <v>32</v>
      </c>
      <c r="R14">
        <v>95</v>
      </c>
      <c r="S14" s="77" t="s">
        <v>32</v>
      </c>
      <c r="T14" s="45">
        <f t="shared" si="7"/>
        <v>4070</v>
      </c>
    </row>
    <row r="15" spans="1:20" x14ac:dyDescent="0.25">
      <c r="A15" s="76" t="s">
        <v>20</v>
      </c>
      <c r="B15" s="44">
        <v>3</v>
      </c>
      <c r="C15" s="80">
        <f t="shared" si="0"/>
        <v>2.6041666666666665E-3</v>
      </c>
      <c r="D15" s="44">
        <v>17</v>
      </c>
      <c r="E15" s="80">
        <f t="shared" si="1"/>
        <v>1.4756944444444444E-2</v>
      </c>
      <c r="F15" s="44">
        <v>54</v>
      </c>
      <c r="G15" s="80">
        <f t="shared" si="2"/>
        <v>4.6875E-2</v>
      </c>
      <c r="H15" s="44">
        <v>201</v>
      </c>
      <c r="I15" s="80">
        <f t="shared" si="3"/>
        <v>0.17447916666666666</v>
      </c>
      <c r="J15" s="44">
        <v>1</v>
      </c>
      <c r="K15" s="80">
        <f t="shared" si="5"/>
        <v>8.6805555555555551E-4</v>
      </c>
      <c r="L15" s="44">
        <v>831</v>
      </c>
      <c r="M15" s="80">
        <f t="shared" si="4"/>
        <v>0.72135416666666663</v>
      </c>
      <c r="N15" s="44">
        <v>45</v>
      </c>
      <c r="O15" s="80">
        <f t="shared" si="6"/>
        <v>3.90625E-2</v>
      </c>
      <c r="P15" s="44">
        <v>1</v>
      </c>
      <c r="Q15" s="77" t="s">
        <v>32</v>
      </c>
      <c r="R15">
        <v>36</v>
      </c>
      <c r="S15" s="77" t="s">
        <v>32</v>
      </c>
      <c r="T15" s="45">
        <f t="shared" si="7"/>
        <v>1189</v>
      </c>
    </row>
    <row r="16" spans="1:20" x14ac:dyDescent="0.25">
      <c r="A16" s="76" t="s">
        <v>21</v>
      </c>
      <c r="B16" s="44">
        <v>14</v>
      </c>
      <c r="C16" s="80">
        <f t="shared" si="0"/>
        <v>4.8192771084337354E-3</v>
      </c>
      <c r="D16" s="44">
        <v>119</v>
      </c>
      <c r="E16" s="80">
        <f t="shared" si="1"/>
        <v>4.0963855421686748E-2</v>
      </c>
      <c r="F16" s="44">
        <v>290</v>
      </c>
      <c r="G16" s="80">
        <f t="shared" si="2"/>
        <v>9.9827882960413075E-2</v>
      </c>
      <c r="H16" s="44">
        <v>621</v>
      </c>
      <c r="I16" s="80">
        <f t="shared" si="3"/>
        <v>0.21376936316695352</v>
      </c>
      <c r="J16" s="44">
        <v>10</v>
      </c>
      <c r="K16" s="80">
        <f t="shared" si="5"/>
        <v>3.4423407917383822E-3</v>
      </c>
      <c r="L16" s="44">
        <v>1689</v>
      </c>
      <c r="M16" s="80">
        <f t="shared" si="4"/>
        <v>0.58141135972461278</v>
      </c>
      <c r="N16" s="44">
        <v>162</v>
      </c>
      <c r="O16" s="80">
        <f t="shared" si="6"/>
        <v>5.5765920826161788E-2</v>
      </c>
      <c r="P16" s="44">
        <v>5</v>
      </c>
      <c r="Q16" s="77" t="s">
        <v>32</v>
      </c>
      <c r="R16">
        <v>42</v>
      </c>
      <c r="S16" s="77" t="s">
        <v>32</v>
      </c>
      <c r="T16" s="45">
        <f t="shared" si="7"/>
        <v>2952</v>
      </c>
    </row>
    <row r="17" spans="1:20" x14ac:dyDescent="0.25">
      <c r="A17" s="76" t="s">
        <v>22</v>
      </c>
      <c r="B17" s="44">
        <v>10</v>
      </c>
      <c r="C17" s="80">
        <f t="shared" si="0"/>
        <v>3.1289111389236545E-3</v>
      </c>
      <c r="D17" s="44">
        <v>147</v>
      </c>
      <c r="E17" s="80">
        <f t="shared" si="1"/>
        <v>4.599499374217772E-2</v>
      </c>
      <c r="F17" s="44">
        <v>259</v>
      </c>
      <c r="G17" s="80">
        <f t="shared" si="2"/>
        <v>8.1038798498122649E-2</v>
      </c>
      <c r="H17" s="44">
        <v>885</v>
      </c>
      <c r="I17" s="80">
        <f t="shared" si="3"/>
        <v>0.27690863579474345</v>
      </c>
      <c r="J17" s="44">
        <v>3</v>
      </c>
      <c r="K17" s="81">
        <f t="shared" si="5"/>
        <v>9.3867334167709634E-4</v>
      </c>
      <c r="L17" s="44">
        <v>1765</v>
      </c>
      <c r="M17" s="80">
        <f t="shared" si="4"/>
        <v>0.55225281602002507</v>
      </c>
      <c r="N17" s="44">
        <v>127</v>
      </c>
      <c r="O17" s="81">
        <f t="shared" si="6"/>
        <v>3.9737171464330416E-2</v>
      </c>
      <c r="P17" s="44">
        <v>23</v>
      </c>
      <c r="Q17" s="77" t="s">
        <v>32</v>
      </c>
      <c r="R17">
        <v>48</v>
      </c>
      <c r="S17" s="77" t="s">
        <v>32</v>
      </c>
      <c r="T17" s="45">
        <f t="shared" si="7"/>
        <v>3267</v>
      </c>
    </row>
    <row r="18" spans="1:20" x14ac:dyDescent="0.25">
      <c r="A18" s="91" t="s">
        <v>27</v>
      </c>
      <c r="B18" s="82">
        <v>1</v>
      </c>
      <c r="C18" s="79">
        <f t="shared" si="0"/>
        <v>6.5231572080887146E-4</v>
      </c>
      <c r="D18" s="82">
        <v>48</v>
      </c>
      <c r="E18" s="79">
        <f t="shared" si="1"/>
        <v>3.131115459882583E-2</v>
      </c>
      <c r="F18" s="82">
        <v>284</v>
      </c>
      <c r="G18" s="79">
        <f t="shared" si="2"/>
        <v>0.18525766470971949</v>
      </c>
      <c r="H18" s="82">
        <v>312</v>
      </c>
      <c r="I18" s="79">
        <f t="shared" si="3"/>
        <v>0.20352250489236789</v>
      </c>
      <c r="J18" s="82">
        <v>4</v>
      </c>
      <c r="K18" s="80">
        <f t="shared" si="5"/>
        <v>2.6092628832354858E-3</v>
      </c>
      <c r="L18" s="82">
        <v>843</v>
      </c>
      <c r="M18" s="79">
        <f>L18/($T18-$P18-$R18)</f>
        <v>0.54990215264187869</v>
      </c>
      <c r="N18" s="82">
        <v>41</v>
      </c>
      <c r="O18" s="80">
        <f>N18/($T18-$P18-$R18)</f>
        <v>2.674494455316373E-2</v>
      </c>
      <c r="P18" s="82">
        <v>8</v>
      </c>
      <c r="Q18" s="75" t="s">
        <v>32</v>
      </c>
      <c r="R18" s="82">
        <v>61</v>
      </c>
      <c r="S18" s="75" t="s">
        <v>32</v>
      </c>
      <c r="T18" s="88">
        <f t="shared" si="7"/>
        <v>1602</v>
      </c>
    </row>
    <row r="19" spans="1:20" x14ac:dyDescent="0.25">
      <c r="A19" s="91" t="s">
        <v>10</v>
      </c>
      <c r="B19" s="82">
        <f>SUM(B20:B23)</f>
        <v>42</v>
      </c>
      <c r="C19" s="79">
        <f t="shared" si="0"/>
        <v>1.635896237438654E-3</v>
      </c>
      <c r="D19" s="82">
        <f>SUM(D20:D23)</f>
        <v>1136</v>
      </c>
      <c r="E19" s="79">
        <f t="shared" si="1"/>
        <v>4.4247098231674067E-2</v>
      </c>
      <c r="F19" s="82">
        <f>SUM(F20:F23)</f>
        <v>3419</v>
      </c>
      <c r="G19" s="79">
        <f t="shared" si="2"/>
        <v>0.13316974370958948</v>
      </c>
      <c r="H19" s="82">
        <f>SUM(H20:H23)</f>
        <v>5051</v>
      </c>
      <c r="I19" s="79">
        <f t="shared" si="3"/>
        <v>0.19673599750720575</v>
      </c>
      <c r="J19" s="82">
        <f>SUM(J20:J23)</f>
        <v>15</v>
      </c>
      <c r="K19" s="79">
        <f t="shared" si="5"/>
        <v>5.8424865622809063E-4</v>
      </c>
      <c r="L19" s="82">
        <f>SUM(L20:L23)</f>
        <v>14977</v>
      </c>
      <c r="M19" s="79">
        <f t="shared" si="4"/>
        <v>0.58335280828854097</v>
      </c>
      <c r="N19" s="82">
        <f>SUM(N20:N23)</f>
        <v>1034</v>
      </c>
      <c r="O19" s="79">
        <f t="shared" si="6"/>
        <v>4.0274207369323051E-2</v>
      </c>
      <c r="P19" s="82">
        <f>SUM(P20:P23)</f>
        <v>276</v>
      </c>
      <c r="Q19" s="75" t="s">
        <v>32</v>
      </c>
      <c r="R19" s="82">
        <f>SUM(R20:R23)</f>
        <v>906</v>
      </c>
      <c r="S19" s="75" t="s">
        <v>32</v>
      </c>
      <c r="T19" s="88">
        <f t="shared" si="7"/>
        <v>26856</v>
      </c>
    </row>
    <row r="20" spans="1:20" x14ac:dyDescent="0.25">
      <c r="A20" s="76" t="s">
        <v>23</v>
      </c>
      <c r="B20" s="44">
        <v>9</v>
      </c>
      <c r="C20" s="80">
        <f t="shared" si="0"/>
        <v>9.871668311944718E-4</v>
      </c>
      <c r="D20" s="44">
        <v>491</v>
      </c>
      <c r="E20" s="80">
        <f t="shared" si="1"/>
        <v>5.3855434901831742E-2</v>
      </c>
      <c r="F20" s="44">
        <v>1174</v>
      </c>
      <c r="G20" s="80">
        <f t="shared" si="2"/>
        <v>0.12877042886914555</v>
      </c>
      <c r="H20" s="44">
        <v>1602</v>
      </c>
      <c r="I20" s="80">
        <f t="shared" si="3"/>
        <v>0.17571569595261599</v>
      </c>
      <c r="J20" s="44">
        <v>8</v>
      </c>
      <c r="K20" s="80">
        <f t="shared" si="5"/>
        <v>8.7748162772841943E-4</v>
      </c>
      <c r="L20" s="44">
        <v>5514</v>
      </c>
      <c r="M20" s="80">
        <f t="shared" si="4"/>
        <v>0.60480421191181311</v>
      </c>
      <c r="N20" s="44">
        <v>319</v>
      </c>
      <c r="O20" s="80">
        <f t="shared" si="6"/>
        <v>3.4989579905670726E-2</v>
      </c>
      <c r="P20" s="44">
        <v>166</v>
      </c>
      <c r="Q20" s="77" t="s">
        <v>32</v>
      </c>
      <c r="R20" s="44">
        <v>185</v>
      </c>
      <c r="S20" s="77" t="s">
        <v>32</v>
      </c>
      <c r="T20" s="45">
        <f t="shared" si="7"/>
        <v>9468</v>
      </c>
    </row>
    <row r="21" spans="1:20" x14ac:dyDescent="0.25">
      <c r="A21" s="76" t="s">
        <v>24</v>
      </c>
      <c r="B21" s="44">
        <v>8</v>
      </c>
      <c r="C21" s="80">
        <f t="shared" si="0"/>
        <v>2.0887728459530026E-3</v>
      </c>
      <c r="D21" s="44">
        <v>139</v>
      </c>
      <c r="E21" s="80">
        <f t="shared" si="1"/>
        <v>3.6292428198433417E-2</v>
      </c>
      <c r="F21" s="44">
        <v>341</v>
      </c>
      <c r="G21" s="80">
        <f t="shared" si="2"/>
        <v>8.9033942558746734E-2</v>
      </c>
      <c r="H21" s="44">
        <v>504</v>
      </c>
      <c r="I21" s="80">
        <f t="shared" si="3"/>
        <v>0.13159268929503917</v>
      </c>
      <c r="J21" s="44">
        <v>3</v>
      </c>
      <c r="K21" s="80">
        <f t="shared" si="5"/>
        <v>7.8328981723237601E-4</v>
      </c>
      <c r="L21" s="44">
        <v>2705</v>
      </c>
      <c r="M21" s="80">
        <f t="shared" si="4"/>
        <v>0.70626631853785904</v>
      </c>
      <c r="N21" s="44">
        <v>130</v>
      </c>
      <c r="O21" s="80">
        <f t="shared" si="6"/>
        <v>3.3942558746736295E-2</v>
      </c>
      <c r="P21" s="44">
        <v>20</v>
      </c>
      <c r="Q21" s="77" t="s">
        <v>32</v>
      </c>
      <c r="R21" s="44">
        <v>232</v>
      </c>
      <c r="S21" s="77" t="s">
        <v>32</v>
      </c>
      <c r="T21" s="45">
        <f t="shared" si="7"/>
        <v>4082</v>
      </c>
    </row>
    <row r="22" spans="1:20" x14ac:dyDescent="0.25">
      <c r="A22" s="76" t="s">
        <v>25</v>
      </c>
      <c r="B22" s="44">
        <v>11</v>
      </c>
      <c r="C22" s="80">
        <f t="shared" si="0"/>
        <v>1.3030087656953329E-3</v>
      </c>
      <c r="D22" s="44">
        <v>304</v>
      </c>
      <c r="E22" s="80">
        <f t="shared" si="1"/>
        <v>3.6010424070125564E-2</v>
      </c>
      <c r="F22" s="44">
        <v>1519</v>
      </c>
      <c r="G22" s="80">
        <f t="shared" si="2"/>
        <v>0.17993366500829189</v>
      </c>
      <c r="H22" s="44">
        <v>1841</v>
      </c>
      <c r="I22" s="80">
        <f t="shared" si="3"/>
        <v>0.21807628524046435</v>
      </c>
      <c r="J22" s="44">
        <v>4</v>
      </c>
      <c r="K22" s="80">
        <f t="shared" si="5"/>
        <v>4.7382136934375743E-4</v>
      </c>
      <c r="L22" s="44">
        <v>4389</v>
      </c>
      <c r="M22" s="80">
        <f t="shared" si="4"/>
        <v>0.51990049751243783</v>
      </c>
      <c r="N22" s="44">
        <v>374</v>
      </c>
      <c r="O22" s="80">
        <f t="shared" si="6"/>
        <v>4.4302298033641316E-2</v>
      </c>
      <c r="P22" s="44">
        <v>73</v>
      </c>
      <c r="Q22" s="77" t="s">
        <v>32</v>
      </c>
      <c r="R22" s="44">
        <v>374</v>
      </c>
      <c r="S22" s="77" t="s">
        <v>32</v>
      </c>
      <c r="T22" s="45">
        <f t="shared" si="7"/>
        <v>8889</v>
      </c>
    </row>
    <row r="23" spans="1:20" x14ac:dyDescent="0.25">
      <c r="A23" s="76" t="s">
        <v>26</v>
      </c>
      <c r="B23" s="44">
        <v>14</v>
      </c>
      <c r="C23" s="80">
        <f t="shared" si="0"/>
        <v>3.2672112018669779E-3</v>
      </c>
      <c r="D23" s="44">
        <v>202</v>
      </c>
      <c r="E23" s="80">
        <f t="shared" si="1"/>
        <v>4.7141190198366392E-2</v>
      </c>
      <c r="F23" s="44">
        <v>385</v>
      </c>
      <c r="G23" s="80">
        <f t="shared" si="2"/>
        <v>8.9848308051341891E-2</v>
      </c>
      <c r="H23" s="44">
        <v>1104</v>
      </c>
      <c r="I23" s="80">
        <f t="shared" si="3"/>
        <v>0.25764294049008168</v>
      </c>
      <c r="J23" s="44">
        <v>0</v>
      </c>
      <c r="K23" s="80">
        <f t="shared" si="5"/>
        <v>0</v>
      </c>
      <c r="L23" s="44">
        <v>2369</v>
      </c>
      <c r="M23" s="80">
        <f t="shared" si="4"/>
        <v>0.5528588098016336</v>
      </c>
      <c r="N23" s="44">
        <v>211</v>
      </c>
      <c r="O23" s="80">
        <f t="shared" si="6"/>
        <v>4.9241540256709453E-2</v>
      </c>
      <c r="P23" s="44">
        <v>17</v>
      </c>
      <c r="Q23" s="77" t="s">
        <v>32</v>
      </c>
      <c r="R23" s="44">
        <v>115</v>
      </c>
      <c r="S23" s="77" t="s">
        <v>32</v>
      </c>
      <c r="T23" s="45">
        <f t="shared" si="7"/>
        <v>4417</v>
      </c>
    </row>
    <row r="25" spans="1:20" x14ac:dyDescent="0.25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</row>
    <row r="26" spans="1:20" x14ac:dyDescent="0.25">
      <c r="A26" s="94" t="s">
        <v>34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</row>
    <row r="27" spans="1:20" x14ac:dyDescent="0.25">
      <c r="A27" s="92" t="s">
        <v>37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</row>
    <row r="28" spans="1:20" x14ac:dyDescent="0.25">
      <c r="A28" s="92" t="s">
        <v>59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</row>
  </sheetData>
  <mergeCells count="13">
    <mergeCell ref="A28:T28"/>
    <mergeCell ref="N3:O3"/>
    <mergeCell ref="P3:Q3"/>
    <mergeCell ref="R3:S3"/>
    <mergeCell ref="A25:T25"/>
    <mergeCell ref="A26:T26"/>
    <mergeCell ref="A27:T27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8"/>
  <sheetViews>
    <sheetView workbookViewId="0">
      <selection activeCell="T1" sqref="T1:T1048576"/>
    </sheetView>
  </sheetViews>
  <sheetFormatPr defaultRowHeight="15" x14ac:dyDescent="0.25"/>
  <cols>
    <col min="1" max="1" width="28.7109375" customWidth="1"/>
    <col min="2" max="20" width="6.85546875" customWidth="1"/>
  </cols>
  <sheetData>
    <row r="1" spans="1:20" x14ac:dyDescent="0.25">
      <c r="A1" s="78" t="s">
        <v>56</v>
      </c>
    </row>
    <row r="2" spans="1:20" x14ac:dyDescent="0.25">
      <c r="A2" t="s">
        <v>33</v>
      </c>
    </row>
    <row r="3" spans="1:20" ht="26.25" x14ac:dyDescent="0.25">
      <c r="A3" s="90"/>
      <c r="B3" s="93" t="s">
        <v>0</v>
      </c>
      <c r="C3" s="93"/>
      <c r="D3" s="93" t="s">
        <v>1</v>
      </c>
      <c r="E3" s="93"/>
      <c r="F3" s="93" t="s">
        <v>2</v>
      </c>
      <c r="G3" s="93"/>
      <c r="H3" s="93" t="s">
        <v>3</v>
      </c>
      <c r="I3" s="93"/>
      <c r="J3" s="93" t="s">
        <v>4</v>
      </c>
      <c r="K3" s="93"/>
      <c r="L3" s="93" t="s">
        <v>5</v>
      </c>
      <c r="M3" s="93"/>
      <c r="N3" s="93" t="s">
        <v>6</v>
      </c>
      <c r="O3" s="93"/>
      <c r="P3" s="93" t="s">
        <v>7</v>
      </c>
      <c r="Q3" s="93"/>
      <c r="R3" s="93" t="s">
        <v>28</v>
      </c>
      <c r="S3" s="93"/>
      <c r="T3" s="87" t="s">
        <v>8</v>
      </c>
    </row>
    <row r="4" spans="1:20" x14ac:dyDescent="0.25">
      <c r="A4" s="91" t="s">
        <v>49</v>
      </c>
      <c r="B4" s="82">
        <f>SUM(B5,B18,B19)</f>
        <v>125</v>
      </c>
      <c r="C4" s="79">
        <f t="shared" ref="C4:C23" si="0">B4/($T4-$P4-$R4)</f>
        <v>1.9691241335853811E-3</v>
      </c>
      <c r="D4" s="82">
        <f>SUM(D5,D18,D19)</f>
        <v>2686</v>
      </c>
      <c r="E4" s="79">
        <f t="shared" ref="E4:E23" si="1">D4/($T4-$P4-$R4)</f>
        <v>4.2312539382482674E-2</v>
      </c>
      <c r="F4" s="82">
        <f>SUM(F5,F18,F19)</f>
        <v>10005</v>
      </c>
      <c r="G4" s="79">
        <f t="shared" ref="G4:G23" si="2">F4/($T4-$P4-$R4)</f>
        <v>0.15760869565217392</v>
      </c>
      <c r="H4" s="82">
        <f>SUM(H5,H18,H19)</f>
        <v>15132</v>
      </c>
      <c r="I4" s="79">
        <f t="shared" ref="I4:I23" si="3">H4/($T4-$P4-$R4)</f>
        <v>0.23837429111531191</v>
      </c>
      <c r="J4" s="82">
        <f>SUM(J5,J18,J19)</f>
        <v>77</v>
      </c>
      <c r="K4" s="79">
        <f>J4/($T4-$P4-$R4)</f>
        <v>1.2129804662885948E-3</v>
      </c>
      <c r="L4" s="82">
        <f>SUM(L5,L18,L19)</f>
        <v>33044</v>
      </c>
      <c r="M4" s="79">
        <f t="shared" ref="M4:M23" si="4">L4/($T4-$P4-$R4)</f>
        <v>0.52054190296156266</v>
      </c>
      <c r="N4" s="82">
        <f>SUM(N5,N18,N19)</f>
        <v>2411</v>
      </c>
      <c r="O4" s="79">
        <f t="shared" ref="O4:O23" si="5">N4/($T4-$P4-$R4)</f>
        <v>3.7980466288594833E-2</v>
      </c>
      <c r="P4" s="82">
        <f>SUM(P5,P18,P19)</f>
        <v>572</v>
      </c>
      <c r="Q4" s="75" t="s">
        <v>32</v>
      </c>
      <c r="R4" s="82">
        <f>SUM(R5,R18,R19)</f>
        <v>2244</v>
      </c>
      <c r="S4" s="75" t="s">
        <v>32</v>
      </c>
      <c r="T4" s="88">
        <f>SUM(B4,D4,F4,H4,J4,L4,N4,P4,R4)</f>
        <v>66296</v>
      </c>
    </row>
    <row r="5" spans="1:20" x14ac:dyDescent="0.25">
      <c r="A5" s="91" t="s">
        <v>9</v>
      </c>
      <c r="B5" s="82">
        <f>SUM(B6:B17)</f>
        <v>88</v>
      </c>
      <c r="C5" s="79">
        <f t="shared" si="0"/>
        <v>2.4409186730278486E-3</v>
      </c>
      <c r="D5" s="82">
        <f>SUM(D6:D17)</f>
        <v>1573</v>
      </c>
      <c r="E5" s="79">
        <f t="shared" si="1"/>
        <v>4.3631421280372798E-2</v>
      </c>
      <c r="F5" s="82">
        <f>SUM(F6:F17)</f>
        <v>6249</v>
      </c>
      <c r="G5" s="79">
        <f t="shared" si="2"/>
        <v>0.17333296349717076</v>
      </c>
      <c r="H5" s="82">
        <f>SUM(H6:H17)</f>
        <v>10474</v>
      </c>
      <c r="I5" s="79">
        <f t="shared" si="3"/>
        <v>0.29052479751470101</v>
      </c>
      <c r="J5" s="82">
        <f>SUM(J6:J17)</f>
        <v>59</v>
      </c>
      <c r="K5" s="79">
        <f t="shared" ref="K5:K23" si="6">J5/($T5-$P5-$R5)</f>
        <v>1.6365250194163986E-3</v>
      </c>
      <c r="L5" s="82">
        <f>SUM(L6:L17)</f>
        <v>16309</v>
      </c>
      <c r="M5" s="79">
        <f t="shared" si="4"/>
        <v>0.45237434816376343</v>
      </c>
      <c r="N5" s="82">
        <f>SUM(N6:N17)</f>
        <v>1300</v>
      </c>
      <c r="O5" s="79">
        <f t="shared" si="5"/>
        <v>3.6059025851547764E-2</v>
      </c>
      <c r="P5" s="82">
        <f>SUM(P6:P17)</f>
        <v>270</v>
      </c>
      <c r="Q5" s="75" t="s">
        <v>32</v>
      </c>
      <c r="R5" s="82">
        <f>SUM(R6:R17)</f>
        <v>794</v>
      </c>
      <c r="S5" s="75" t="s">
        <v>32</v>
      </c>
      <c r="T5" s="88">
        <f>SUM(B5,D5,F5,H5,J5,L5,N5,P5,R5)</f>
        <v>37116</v>
      </c>
    </row>
    <row r="6" spans="1:20" x14ac:dyDescent="0.25">
      <c r="A6" s="76" t="s">
        <v>11</v>
      </c>
      <c r="B6" s="44">
        <v>1</v>
      </c>
      <c r="C6" s="80">
        <f t="shared" si="0"/>
        <v>7.716049382716049E-4</v>
      </c>
      <c r="D6" s="44">
        <v>44</v>
      </c>
      <c r="E6" s="80">
        <f t="shared" si="1"/>
        <v>3.3950617283950615E-2</v>
      </c>
      <c r="F6" s="44">
        <v>192</v>
      </c>
      <c r="G6" s="80">
        <f t="shared" si="2"/>
        <v>0.14814814814814814</v>
      </c>
      <c r="H6" s="44">
        <v>206</v>
      </c>
      <c r="I6" s="80">
        <f t="shared" si="3"/>
        <v>0.15895061728395063</v>
      </c>
      <c r="J6" s="44">
        <v>1</v>
      </c>
      <c r="K6" s="80">
        <f t="shared" si="6"/>
        <v>7.716049382716049E-4</v>
      </c>
      <c r="L6" s="44">
        <v>805</v>
      </c>
      <c r="M6" s="80">
        <f t="shared" si="4"/>
        <v>0.62114197530864201</v>
      </c>
      <c r="N6" s="44">
        <v>47</v>
      </c>
      <c r="O6" s="80">
        <f t="shared" si="5"/>
        <v>3.6265432098765434E-2</v>
      </c>
      <c r="P6" s="44">
        <v>0</v>
      </c>
      <c r="Q6" s="77" t="s">
        <v>32</v>
      </c>
      <c r="R6" s="44">
        <v>30</v>
      </c>
      <c r="S6" s="77" t="s">
        <v>32</v>
      </c>
      <c r="T6" s="45">
        <f t="shared" ref="T6:T23" si="7">SUM(B6,D6,F6,H6,J6,L6,N6,P6,R6)</f>
        <v>1326</v>
      </c>
    </row>
    <row r="7" spans="1:20" x14ac:dyDescent="0.25">
      <c r="A7" s="76" t="s">
        <v>12</v>
      </c>
      <c r="B7" s="44">
        <v>5</v>
      </c>
      <c r="C7" s="80">
        <f t="shared" si="0"/>
        <v>2.0973154362416107E-3</v>
      </c>
      <c r="D7" s="44">
        <v>127</v>
      </c>
      <c r="E7" s="80">
        <f t="shared" si="1"/>
        <v>5.3271812080536912E-2</v>
      </c>
      <c r="F7" s="44">
        <v>887</v>
      </c>
      <c r="G7" s="80">
        <f t="shared" si="2"/>
        <v>0.37206375838926176</v>
      </c>
      <c r="H7" s="44">
        <v>782</v>
      </c>
      <c r="I7" s="80">
        <f t="shared" si="3"/>
        <v>0.32802013422818793</v>
      </c>
      <c r="J7" s="44">
        <v>3</v>
      </c>
      <c r="K7" s="80">
        <f t="shared" si="6"/>
        <v>1.2583892617449664E-3</v>
      </c>
      <c r="L7" s="44">
        <v>513</v>
      </c>
      <c r="M7" s="80">
        <f t="shared" si="4"/>
        <v>0.21518456375838926</v>
      </c>
      <c r="N7" s="44">
        <v>67</v>
      </c>
      <c r="O7" s="80">
        <f t="shared" si="5"/>
        <v>2.8104026845637585E-2</v>
      </c>
      <c r="P7" s="44">
        <v>12</v>
      </c>
      <c r="Q7" s="77" t="s">
        <v>32</v>
      </c>
      <c r="R7" s="44">
        <v>78</v>
      </c>
      <c r="S7" s="77" t="s">
        <v>32</v>
      </c>
      <c r="T7" s="45">
        <f t="shared" si="7"/>
        <v>2474</v>
      </c>
    </row>
    <row r="8" spans="1:20" x14ac:dyDescent="0.25">
      <c r="A8" s="76" t="s">
        <v>13</v>
      </c>
      <c r="B8" s="44">
        <v>9</v>
      </c>
      <c r="C8" s="80">
        <f t="shared" si="0"/>
        <v>1.6184139543247618E-3</v>
      </c>
      <c r="D8" s="44">
        <v>248</v>
      </c>
      <c r="E8" s="80">
        <f t="shared" si="1"/>
        <v>4.459629563028232E-2</v>
      </c>
      <c r="F8" s="44">
        <v>1311</v>
      </c>
      <c r="G8" s="80">
        <f t="shared" si="2"/>
        <v>0.23574896601330697</v>
      </c>
      <c r="H8" s="44">
        <v>1670</v>
      </c>
      <c r="I8" s="80">
        <f t="shared" si="3"/>
        <v>0.30030570041359467</v>
      </c>
      <c r="J8" s="44">
        <v>10</v>
      </c>
      <c r="K8" s="80">
        <f t="shared" si="6"/>
        <v>1.7982377270275131E-3</v>
      </c>
      <c r="L8" s="44">
        <v>2133</v>
      </c>
      <c r="M8" s="80">
        <f t="shared" si="4"/>
        <v>0.38356410717496853</v>
      </c>
      <c r="N8" s="44">
        <v>180</v>
      </c>
      <c r="O8" s="80">
        <f t="shared" si="5"/>
        <v>3.2368279086495234E-2</v>
      </c>
      <c r="P8" s="44">
        <v>40</v>
      </c>
      <c r="Q8" s="77" t="s">
        <v>32</v>
      </c>
      <c r="R8" s="44">
        <v>102</v>
      </c>
      <c r="S8" s="77" t="s">
        <v>32</v>
      </c>
      <c r="T8" s="45">
        <f t="shared" si="7"/>
        <v>5703</v>
      </c>
    </row>
    <row r="9" spans="1:20" x14ac:dyDescent="0.25">
      <c r="A9" s="76" t="s">
        <v>14</v>
      </c>
      <c r="B9" s="44">
        <v>6</v>
      </c>
      <c r="C9" s="80">
        <f t="shared" si="0"/>
        <v>1.708914839077186E-3</v>
      </c>
      <c r="D9" s="44">
        <v>108</v>
      </c>
      <c r="E9" s="80">
        <f t="shared" si="1"/>
        <v>3.0760467103389349E-2</v>
      </c>
      <c r="F9" s="44">
        <v>1092</v>
      </c>
      <c r="G9" s="80">
        <f t="shared" si="2"/>
        <v>0.31102250071204784</v>
      </c>
      <c r="H9" s="44">
        <v>1313</v>
      </c>
      <c r="I9" s="80">
        <f t="shared" si="3"/>
        <v>0.37396753061805754</v>
      </c>
      <c r="J9" s="44">
        <v>5</v>
      </c>
      <c r="K9" s="80">
        <f t="shared" si="6"/>
        <v>1.4240956992309882E-3</v>
      </c>
      <c r="L9" s="44">
        <v>878</v>
      </c>
      <c r="M9" s="80">
        <f t="shared" si="4"/>
        <v>0.25007120478496153</v>
      </c>
      <c r="N9" s="44">
        <v>109</v>
      </c>
      <c r="O9" s="80">
        <f t="shared" si="5"/>
        <v>3.1045286243235545E-2</v>
      </c>
      <c r="P9" s="44">
        <v>10</v>
      </c>
      <c r="Q9" s="77" t="s">
        <v>32</v>
      </c>
      <c r="R9" s="44">
        <v>83</v>
      </c>
      <c r="S9" s="77" t="s">
        <v>32</v>
      </c>
      <c r="T9" s="45">
        <f t="shared" si="7"/>
        <v>3604</v>
      </c>
    </row>
    <row r="10" spans="1:20" x14ac:dyDescent="0.25">
      <c r="A10" s="76" t="s">
        <v>15</v>
      </c>
      <c r="B10" s="44">
        <v>9</v>
      </c>
      <c r="C10" s="80">
        <f t="shared" si="0"/>
        <v>2.054794520547945E-3</v>
      </c>
      <c r="D10" s="44">
        <v>275</v>
      </c>
      <c r="E10" s="80">
        <f t="shared" si="1"/>
        <v>6.2785388127853878E-2</v>
      </c>
      <c r="F10" s="45">
        <v>780</v>
      </c>
      <c r="G10" s="80">
        <f t="shared" si="2"/>
        <v>0.17808219178082191</v>
      </c>
      <c r="H10" s="44">
        <v>1068</v>
      </c>
      <c r="I10" s="80">
        <f t="shared" si="3"/>
        <v>0.24383561643835616</v>
      </c>
      <c r="J10" s="44">
        <v>6</v>
      </c>
      <c r="K10" s="80">
        <f t="shared" si="6"/>
        <v>1.3698630136986301E-3</v>
      </c>
      <c r="L10" s="44">
        <v>2081</v>
      </c>
      <c r="M10" s="80">
        <f t="shared" si="4"/>
        <v>0.47511415525114153</v>
      </c>
      <c r="N10" s="44">
        <v>161</v>
      </c>
      <c r="O10" s="80">
        <f t="shared" si="5"/>
        <v>3.6757990867579908E-2</v>
      </c>
      <c r="P10" s="44">
        <v>11</v>
      </c>
      <c r="Q10" s="77" t="s">
        <v>32</v>
      </c>
      <c r="R10" s="44">
        <v>103</v>
      </c>
      <c r="S10" s="77" t="s">
        <v>32</v>
      </c>
      <c r="T10" s="45">
        <f t="shared" si="7"/>
        <v>4494</v>
      </c>
    </row>
    <row r="11" spans="1:20" x14ac:dyDescent="0.25">
      <c r="A11" s="76" t="s">
        <v>16</v>
      </c>
      <c r="B11" s="44">
        <v>1</v>
      </c>
      <c r="C11" s="80">
        <f t="shared" si="0"/>
        <v>5.1334702258726901E-4</v>
      </c>
      <c r="D11" s="44">
        <v>75</v>
      </c>
      <c r="E11" s="80">
        <f t="shared" si="1"/>
        <v>3.8501026694045176E-2</v>
      </c>
      <c r="F11" s="45">
        <v>183</v>
      </c>
      <c r="G11" s="80">
        <f t="shared" si="2"/>
        <v>9.394250513347023E-2</v>
      </c>
      <c r="H11" s="44">
        <v>416</v>
      </c>
      <c r="I11" s="80">
        <f t="shared" si="3"/>
        <v>0.2135523613963039</v>
      </c>
      <c r="J11" s="44">
        <v>1</v>
      </c>
      <c r="K11" s="80">
        <f t="shared" si="6"/>
        <v>5.1334702258726901E-4</v>
      </c>
      <c r="L11" s="44">
        <v>1205</v>
      </c>
      <c r="M11" s="80">
        <f t="shared" si="4"/>
        <v>0.61858316221765919</v>
      </c>
      <c r="N11" s="44">
        <v>67</v>
      </c>
      <c r="O11" s="80">
        <f t="shared" si="5"/>
        <v>3.4394250513347026E-2</v>
      </c>
      <c r="P11" s="44">
        <v>8</v>
      </c>
      <c r="Q11" s="77" t="s">
        <v>32</v>
      </c>
      <c r="R11" s="44">
        <v>32</v>
      </c>
      <c r="S11" s="77" t="s">
        <v>32</v>
      </c>
      <c r="T11" s="45">
        <f t="shared" si="7"/>
        <v>1988</v>
      </c>
    </row>
    <row r="12" spans="1:20" x14ac:dyDescent="0.25">
      <c r="A12" s="76" t="s">
        <v>17</v>
      </c>
      <c r="B12" s="44">
        <v>20</v>
      </c>
      <c r="C12" s="80">
        <f t="shared" si="0"/>
        <v>4.3140638481449526E-3</v>
      </c>
      <c r="D12" s="44">
        <v>185</v>
      </c>
      <c r="E12" s="80">
        <f t="shared" si="1"/>
        <v>3.9905090595340809E-2</v>
      </c>
      <c r="F12" s="44">
        <v>500</v>
      </c>
      <c r="G12" s="80">
        <f t="shared" si="2"/>
        <v>0.10785159620362382</v>
      </c>
      <c r="H12" s="44">
        <v>1586</v>
      </c>
      <c r="I12" s="80">
        <f t="shared" si="3"/>
        <v>0.34210526315789475</v>
      </c>
      <c r="J12" s="44">
        <v>10</v>
      </c>
      <c r="K12" s="80">
        <f t="shared" si="6"/>
        <v>2.1570319240724763E-3</v>
      </c>
      <c r="L12" s="44">
        <v>2171</v>
      </c>
      <c r="M12" s="80">
        <f t="shared" si="4"/>
        <v>0.46829163071613461</v>
      </c>
      <c r="N12" s="44">
        <v>164</v>
      </c>
      <c r="O12" s="80">
        <f t="shared" si="5"/>
        <v>3.5375323554788611E-2</v>
      </c>
      <c r="P12" s="44">
        <v>40</v>
      </c>
      <c r="Q12" s="77" t="s">
        <v>32</v>
      </c>
      <c r="R12" s="44">
        <v>128</v>
      </c>
      <c r="S12" s="77" t="s">
        <v>32</v>
      </c>
      <c r="T12" s="45">
        <f t="shared" si="7"/>
        <v>4804</v>
      </c>
    </row>
    <row r="13" spans="1:20" x14ac:dyDescent="0.25">
      <c r="A13" s="76" t="s">
        <v>18</v>
      </c>
      <c r="B13" s="44">
        <v>4</v>
      </c>
      <c r="C13" s="80">
        <f t="shared" si="0"/>
        <v>3.6231884057971015E-3</v>
      </c>
      <c r="D13" s="44">
        <v>25</v>
      </c>
      <c r="E13" s="80">
        <f t="shared" si="1"/>
        <v>2.2644927536231884E-2</v>
      </c>
      <c r="F13" s="44">
        <v>45</v>
      </c>
      <c r="G13" s="80">
        <f t="shared" si="2"/>
        <v>4.0760869565217392E-2</v>
      </c>
      <c r="H13" s="44">
        <v>181</v>
      </c>
      <c r="I13" s="80">
        <f t="shared" si="3"/>
        <v>0.16394927536231885</v>
      </c>
      <c r="J13" s="44">
        <v>3</v>
      </c>
      <c r="K13" s="80">
        <f t="shared" si="6"/>
        <v>2.717391304347826E-3</v>
      </c>
      <c r="L13" s="44">
        <v>816</v>
      </c>
      <c r="M13" s="80">
        <f t="shared" si="4"/>
        <v>0.73913043478260865</v>
      </c>
      <c r="N13" s="44">
        <v>30</v>
      </c>
      <c r="O13" s="80">
        <f t="shared" si="5"/>
        <v>2.717391304347826E-2</v>
      </c>
      <c r="P13" s="44">
        <v>6</v>
      </c>
      <c r="Q13" s="77" t="s">
        <v>32</v>
      </c>
      <c r="R13" s="44">
        <v>18</v>
      </c>
      <c r="S13" s="77" t="s">
        <v>32</v>
      </c>
      <c r="T13" s="45">
        <f t="shared" si="7"/>
        <v>1128</v>
      </c>
    </row>
    <row r="14" spans="1:20" x14ac:dyDescent="0.25">
      <c r="A14" s="76" t="s">
        <v>19</v>
      </c>
      <c r="B14" s="44">
        <v>7</v>
      </c>
      <c r="C14" s="80">
        <f t="shared" si="0"/>
        <v>1.7902813299232737E-3</v>
      </c>
      <c r="D14" s="44">
        <v>182</v>
      </c>
      <c r="E14" s="80">
        <f t="shared" si="1"/>
        <v>4.6547314578005115E-2</v>
      </c>
      <c r="F14" s="44">
        <v>669</v>
      </c>
      <c r="G14" s="80">
        <f t="shared" si="2"/>
        <v>0.17109974424552429</v>
      </c>
      <c r="H14" s="44">
        <v>1656</v>
      </c>
      <c r="I14" s="80">
        <f t="shared" si="3"/>
        <v>0.42352941176470588</v>
      </c>
      <c r="J14" s="44">
        <v>8</v>
      </c>
      <c r="K14" s="80">
        <f t="shared" si="6"/>
        <v>2.0460358056265983E-3</v>
      </c>
      <c r="L14" s="44">
        <v>1293</v>
      </c>
      <c r="M14" s="80">
        <f t="shared" si="4"/>
        <v>0.33069053708439899</v>
      </c>
      <c r="N14" s="44">
        <v>95</v>
      </c>
      <c r="O14" s="80">
        <f t="shared" si="5"/>
        <v>2.4296675191815855E-2</v>
      </c>
      <c r="P14" s="44">
        <v>109</v>
      </c>
      <c r="Q14" s="77" t="s">
        <v>32</v>
      </c>
      <c r="R14" s="44">
        <v>87</v>
      </c>
      <c r="S14" s="77" t="s">
        <v>32</v>
      </c>
      <c r="T14" s="45">
        <f t="shared" si="7"/>
        <v>4106</v>
      </c>
    </row>
    <row r="15" spans="1:20" x14ac:dyDescent="0.25">
      <c r="A15" s="76" t="s">
        <v>20</v>
      </c>
      <c r="B15" s="44">
        <v>3</v>
      </c>
      <c r="C15" s="80">
        <f t="shared" si="0"/>
        <v>2.717391304347826E-3</v>
      </c>
      <c r="D15" s="44">
        <v>21</v>
      </c>
      <c r="E15" s="80">
        <f t="shared" si="1"/>
        <v>1.9021739130434784E-2</v>
      </c>
      <c r="F15" s="44">
        <v>38</v>
      </c>
      <c r="G15" s="80">
        <f t="shared" si="2"/>
        <v>3.4420289855072464E-2</v>
      </c>
      <c r="H15" s="44">
        <v>155</v>
      </c>
      <c r="I15" s="80">
        <f t="shared" si="3"/>
        <v>0.14039855072463769</v>
      </c>
      <c r="J15" s="44">
        <v>1</v>
      </c>
      <c r="K15" s="80">
        <f t="shared" si="6"/>
        <v>9.0579710144927537E-4</v>
      </c>
      <c r="L15" s="44">
        <v>840</v>
      </c>
      <c r="M15" s="80">
        <f t="shared" si="4"/>
        <v>0.76086956521739135</v>
      </c>
      <c r="N15" s="44">
        <v>46</v>
      </c>
      <c r="O15" s="80">
        <f t="shared" si="5"/>
        <v>4.1666666666666664E-2</v>
      </c>
      <c r="P15" s="44">
        <v>1</v>
      </c>
      <c r="Q15" s="77" t="s">
        <v>32</v>
      </c>
      <c r="R15" s="44">
        <v>26</v>
      </c>
      <c r="S15" s="77" t="s">
        <v>32</v>
      </c>
      <c r="T15" s="45">
        <f t="shared" si="7"/>
        <v>1131</v>
      </c>
    </row>
    <row r="16" spans="1:20" x14ac:dyDescent="0.25">
      <c r="A16" s="76" t="s">
        <v>21</v>
      </c>
      <c r="B16" s="44">
        <v>15</v>
      </c>
      <c r="C16" s="80">
        <f t="shared" si="0"/>
        <v>5.0251256281407036E-3</v>
      </c>
      <c r="D16" s="44">
        <v>144</v>
      </c>
      <c r="E16" s="80">
        <f t="shared" si="1"/>
        <v>4.8241206030150752E-2</v>
      </c>
      <c r="F16" s="44">
        <v>283</v>
      </c>
      <c r="G16" s="80">
        <f t="shared" si="2"/>
        <v>9.48073701842546E-2</v>
      </c>
      <c r="H16" s="44">
        <v>571</v>
      </c>
      <c r="I16" s="80">
        <f t="shared" si="3"/>
        <v>0.19128978224455612</v>
      </c>
      <c r="J16" s="44">
        <v>9</v>
      </c>
      <c r="K16" s="80">
        <f t="shared" si="6"/>
        <v>3.015075376884422E-3</v>
      </c>
      <c r="L16" s="44">
        <v>1789</v>
      </c>
      <c r="M16" s="80">
        <f t="shared" si="4"/>
        <v>0.5993299832495812</v>
      </c>
      <c r="N16" s="44">
        <v>174</v>
      </c>
      <c r="O16" s="80">
        <f t="shared" si="5"/>
        <v>5.8291457286432161E-2</v>
      </c>
      <c r="P16" s="44">
        <v>7</v>
      </c>
      <c r="Q16" s="77" t="s">
        <v>32</v>
      </c>
      <c r="R16" s="44">
        <v>46</v>
      </c>
      <c r="S16" s="77" t="s">
        <v>32</v>
      </c>
      <c r="T16" s="45">
        <f t="shared" si="7"/>
        <v>3038</v>
      </c>
    </row>
    <row r="17" spans="1:20" x14ac:dyDescent="0.25">
      <c r="A17" s="76" t="s">
        <v>22</v>
      </c>
      <c r="B17" s="44">
        <v>8</v>
      </c>
      <c r="C17" s="80">
        <f t="shared" si="0"/>
        <v>2.4744819053510673E-3</v>
      </c>
      <c r="D17" s="44">
        <v>139</v>
      </c>
      <c r="E17" s="80">
        <f t="shared" si="1"/>
        <v>4.2994123105474791E-2</v>
      </c>
      <c r="F17" s="44">
        <v>269</v>
      </c>
      <c r="G17" s="80">
        <f t="shared" si="2"/>
        <v>8.3204454067429628E-2</v>
      </c>
      <c r="H17" s="44">
        <v>870</v>
      </c>
      <c r="I17" s="80">
        <f t="shared" si="3"/>
        <v>0.26909990720692856</v>
      </c>
      <c r="J17" s="44">
        <v>2</v>
      </c>
      <c r="K17" s="81">
        <f t="shared" si="6"/>
        <v>6.1862047633776682E-4</v>
      </c>
      <c r="L17" s="44">
        <v>1785</v>
      </c>
      <c r="M17" s="80">
        <f t="shared" si="4"/>
        <v>0.5521187751314568</v>
      </c>
      <c r="N17" s="44">
        <v>160</v>
      </c>
      <c r="O17" s="81">
        <f t="shared" si="5"/>
        <v>4.9489638107021346E-2</v>
      </c>
      <c r="P17" s="44">
        <v>26</v>
      </c>
      <c r="Q17" s="77" t="s">
        <v>32</v>
      </c>
      <c r="R17" s="44">
        <v>61</v>
      </c>
      <c r="S17" s="77" t="s">
        <v>32</v>
      </c>
      <c r="T17" s="45">
        <f t="shared" si="7"/>
        <v>3320</v>
      </c>
    </row>
    <row r="18" spans="1:20" x14ac:dyDescent="0.25">
      <c r="A18" s="91" t="s">
        <v>27</v>
      </c>
      <c r="B18" s="82">
        <v>0</v>
      </c>
      <c r="C18" s="79">
        <f t="shared" si="0"/>
        <v>0</v>
      </c>
      <c r="D18" s="82">
        <v>38</v>
      </c>
      <c r="E18" s="79">
        <f t="shared" si="1"/>
        <v>2.4869109947643978E-2</v>
      </c>
      <c r="F18" s="82">
        <v>262</v>
      </c>
      <c r="G18" s="79">
        <f t="shared" si="2"/>
        <v>0.17146596858638743</v>
      </c>
      <c r="H18" s="82">
        <v>299</v>
      </c>
      <c r="I18" s="79">
        <f t="shared" si="3"/>
        <v>0.1956806282722513</v>
      </c>
      <c r="J18" s="82">
        <v>4</v>
      </c>
      <c r="K18" s="80">
        <f t="shared" si="6"/>
        <v>2.617801047120419E-3</v>
      </c>
      <c r="L18" s="82">
        <v>890</v>
      </c>
      <c r="M18" s="79">
        <f>L18/($T18-$P18-$R18)</f>
        <v>0.58246073298429324</v>
      </c>
      <c r="N18" s="82">
        <v>35</v>
      </c>
      <c r="O18" s="80">
        <f>N18/($T18-$P18-$R18)</f>
        <v>2.2905759162303665E-2</v>
      </c>
      <c r="P18" s="82">
        <v>8</v>
      </c>
      <c r="Q18" s="75" t="s">
        <v>32</v>
      </c>
      <c r="R18" s="82">
        <v>82</v>
      </c>
      <c r="S18" s="75" t="s">
        <v>32</v>
      </c>
      <c r="T18" s="88">
        <f t="shared" si="7"/>
        <v>1618</v>
      </c>
    </row>
    <row r="19" spans="1:20" x14ac:dyDescent="0.25">
      <c r="A19" s="91" t="s">
        <v>10</v>
      </c>
      <c r="B19" s="82">
        <f>SUM(B20:B23)</f>
        <v>37</v>
      </c>
      <c r="C19" s="79">
        <f t="shared" si="0"/>
        <v>1.4285714285714286E-3</v>
      </c>
      <c r="D19" s="82">
        <f>SUM(D20:D23)</f>
        <v>1075</v>
      </c>
      <c r="E19" s="79">
        <f t="shared" si="1"/>
        <v>4.1505791505791506E-2</v>
      </c>
      <c r="F19" s="82">
        <f>SUM(F20:F23)</f>
        <v>3494</v>
      </c>
      <c r="G19" s="79">
        <f t="shared" si="2"/>
        <v>0.1349034749034749</v>
      </c>
      <c r="H19" s="82">
        <f>SUM(H20:H23)</f>
        <v>4359</v>
      </c>
      <c r="I19" s="79">
        <f t="shared" si="3"/>
        <v>0.1683011583011583</v>
      </c>
      <c r="J19" s="82">
        <f>SUM(J20:J23)</f>
        <v>14</v>
      </c>
      <c r="K19" s="79">
        <f t="shared" si="6"/>
        <v>5.4054054054054055E-4</v>
      </c>
      <c r="L19" s="82">
        <f>SUM(L20:L23)</f>
        <v>15845</v>
      </c>
      <c r="M19" s="79">
        <f t="shared" si="4"/>
        <v>0.61177606177606181</v>
      </c>
      <c r="N19" s="82">
        <f>SUM(N20:N23)</f>
        <v>1076</v>
      </c>
      <c r="O19" s="79">
        <f t="shared" si="5"/>
        <v>4.1544401544401546E-2</v>
      </c>
      <c r="P19" s="82">
        <f>SUM(P20:P23)</f>
        <v>294</v>
      </c>
      <c r="Q19" s="75" t="s">
        <v>32</v>
      </c>
      <c r="R19" s="82">
        <f>SUM(R20:R23)</f>
        <v>1368</v>
      </c>
      <c r="S19" s="75" t="s">
        <v>32</v>
      </c>
      <c r="T19" s="88">
        <f t="shared" si="7"/>
        <v>27562</v>
      </c>
    </row>
    <row r="20" spans="1:20" x14ac:dyDescent="0.25">
      <c r="A20" s="76" t="s">
        <v>23</v>
      </c>
      <c r="B20" s="44">
        <v>7</v>
      </c>
      <c r="C20" s="80">
        <f t="shared" si="0"/>
        <v>7.5675675675675679E-4</v>
      </c>
      <c r="D20" s="44">
        <v>458</v>
      </c>
      <c r="E20" s="80">
        <f t="shared" si="1"/>
        <v>4.9513513513513512E-2</v>
      </c>
      <c r="F20" s="44">
        <v>1159</v>
      </c>
      <c r="G20" s="80">
        <f t="shared" si="2"/>
        <v>0.1252972972972973</v>
      </c>
      <c r="H20" s="44">
        <v>1544</v>
      </c>
      <c r="I20" s="80">
        <f t="shared" si="3"/>
        <v>0.16691891891891891</v>
      </c>
      <c r="J20" s="44">
        <v>7</v>
      </c>
      <c r="K20" s="80">
        <f t="shared" si="6"/>
        <v>7.5675675675675679E-4</v>
      </c>
      <c r="L20" s="44">
        <v>5745</v>
      </c>
      <c r="M20" s="80">
        <f t="shared" si="4"/>
        <v>0.62108108108108107</v>
      </c>
      <c r="N20" s="44">
        <v>330</v>
      </c>
      <c r="O20" s="80">
        <f t="shared" si="5"/>
        <v>3.5675675675675679E-2</v>
      </c>
      <c r="P20" s="44">
        <v>156</v>
      </c>
      <c r="Q20" s="77" t="s">
        <v>32</v>
      </c>
      <c r="R20" s="44">
        <v>247</v>
      </c>
      <c r="S20" s="77" t="s">
        <v>32</v>
      </c>
      <c r="T20" s="45">
        <f t="shared" si="7"/>
        <v>9653</v>
      </c>
    </row>
    <row r="21" spans="1:20" x14ac:dyDescent="0.25">
      <c r="A21" s="76" t="s">
        <v>24</v>
      </c>
      <c r="B21" s="44">
        <v>7</v>
      </c>
      <c r="C21" s="80">
        <f t="shared" si="0"/>
        <v>1.7417267977108733E-3</v>
      </c>
      <c r="D21" s="44">
        <v>126</v>
      </c>
      <c r="E21" s="80">
        <f t="shared" si="1"/>
        <v>3.1351082358795718E-2</v>
      </c>
      <c r="F21" s="44">
        <v>374</v>
      </c>
      <c r="G21" s="80">
        <f t="shared" si="2"/>
        <v>9.3057974620552375E-2</v>
      </c>
      <c r="H21" s="44">
        <v>532</v>
      </c>
      <c r="I21" s="80">
        <f t="shared" si="3"/>
        <v>0.13237123662602637</v>
      </c>
      <c r="J21" s="44">
        <v>2</v>
      </c>
      <c r="K21" s="80">
        <f t="shared" si="6"/>
        <v>4.976362279173924E-4</v>
      </c>
      <c r="L21" s="44">
        <v>2818</v>
      </c>
      <c r="M21" s="80">
        <f t="shared" si="4"/>
        <v>0.70116944513560586</v>
      </c>
      <c r="N21" s="44">
        <v>160</v>
      </c>
      <c r="O21" s="80">
        <f t="shared" si="5"/>
        <v>3.9810898233391394E-2</v>
      </c>
      <c r="P21" s="44">
        <v>26</v>
      </c>
      <c r="Q21" s="77" t="s">
        <v>32</v>
      </c>
      <c r="R21" s="44">
        <v>274</v>
      </c>
      <c r="S21" s="77" t="s">
        <v>32</v>
      </c>
      <c r="T21" s="45">
        <f t="shared" si="7"/>
        <v>4319</v>
      </c>
    </row>
    <row r="22" spans="1:20" x14ac:dyDescent="0.25">
      <c r="A22" s="76" t="s">
        <v>25</v>
      </c>
      <c r="B22" s="44">
        <v>10</v>
      </c>
      <c r="C22" s="80">
        <f t="shared" si="0"/>
        <v>1.2475049900199601E-3</v>
      </c>
      <c r="D22" s="44">
        <v>272</v>
      </c>
      <c r="E22" s="80">
        <f t="shared" si="1"/>
        <v>3.3932135728542916E-2</v>
      </c>
      <c r="F22" s="44">
        <v>1552</v>
      </c>
      <c r="G22" s="80">
        <f t="shared" si="2"/>
        <v>0.19361277445109781</v>
      </c>
      <c r="H22" s="44">
        <v>1167</v>
      </c>
      <c r="I22" s="80">
        <f t="shared" si="3"/>
        <v>0.14558383233532934</v>
      </c>
      <c r="J22" s="44">
        <v>4</v>
      </c>
      <c r="K22" s="80">
        <f t="shared" si="6"/>
        <v>4.9900199600798399E-4</v>
      </c>
      <c r="L22" s="44">
        <v>4618</v>
      </c>
      <c r="M22" s="80">
        <f t="shared" si="4"/>
        <v>0.5760978043912176</v>
      </c>
      <c r="N22" s="44">
        <v>393</v>
      </c>
      <c r="O22" s="80">
        <f t="shared" si="5"/>
        <v>4.9026946107784429E-2</v>
      </c>
      <c r="P22" s="44">
        <v>93</v>
      </c>
      <c r="Q22" s="77" t="s">
        <v>32</v>
      </c>
      <c r="R22" s="44">
        <v>679</v>
      </c>
      <c r="S22" s="77" t="s">
        <v>32</v>
      </c>
      <c r="T22" s="45">
        <f t="shared" si="7"/>
        <v>8788</v>
      </c>
    </row>
    <row r="23" spans="1:20" x14ac:dyDescent="0.25">
      <c r="A23" s="76" t="s">
        <v>26</v>
      </c>
      <c r="B23" s="44">
        <v>13</v>
      </c>
      <c r="C23" s="80">
        <f t="shared" si="0"/>
        <v>2.8169014084507044E-3</v>
      </c>
      <c r="D23" s="44">
        <v>219</v>
      </c>
      <c r="E23" s="80">
        <f t="shared" si="1"/>
        <v>4.7453954496208019E-2</v>
      </c>
      <c r="F23" s="44">
        <v>409</v>
      </c>
      <c r="G23" s="80">
        <f t="shared" si="2"/>
        <v>8.8624052004333695E-2</v>
      </c>
      <c r="H23" s="44">
        <v>1116</v>
      </c>
      <c r="I23" s="80">
        <f t="shared" si="3"/>
        <v>0.24182015167930662</v>
      </c>
      <c r="J23" s="44">
        <v>1</v>
      </c>
      <c r="K23" s="80">
        <f t="shared" si="6"/>
        <v>2.1668472372697725E-4</v>
      </c>
      <c r="L23" s="44">
        <v>2664</v>
      </c>
      <c r="M23" s="80">
        <f t="shared" si="4"/>
        <v>0.57724810400866744</v>
      </c>
      <c r="N23" s="44">
        <v>193</v>
      </c>
      <c r="O23" s="80">
        <f t="shared" si="5"/>
        <v>4.1820151679306611E-2</v>
      </c>
      <c r="P23" s="44">
        <v>19</v>
      </c>
      <c r="Q23" s="77" t="s">
        <v>32</v>
      </c>
      <c r="R23" s="44">
        <v>168</v>
      </c>
      <c r="S23" s="77" t="s">
        <v>32</v>
      </c>
      <c r="T23" s="45">
        <f t="shared" si="7"/>
        <v>4802</v>
      </c>
    </row>
    <row r="25" spans="1:20" x14ac:dyDescent="0.25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</row>
    <row r="26" spans="1:20" x14ac:dyDescent="0.25">
      <c r="A26" s="94" t="s">
        <v>34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</row>
    <row r="27" spans="1:20" x14ac:dyDescent="0.25">
      <c r="A27" s="92" t="s">
        <v>37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</row>
    <row r="28" spans="1:20" x14ac:dyDescent="0.25">
      <c r="A28" s="92" t="s">
        <v>57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</row>
  </sheetData>
  <mergeCells count="13">
    <mergeCell ref="A28:T28"/>
    <mergeCell ref="N3:O3"/>
    <mergeCell ref="P3:Q3"/>
    <mergeCell ref="R3:S3"/>
    <mergeCell ref="A25:T25"/>
    <mergeCell ref="A26:T26"/>
    <mergeCell ref="A27:T27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orientation="landscape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8"/>
  <sheetViews>
    <sheetView workbookViewId="0">
      <pane xSplit="1" ySplit="3" topLeftCell="B8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RowHeight="15" x14ac:dyDescent="0.25"/>
  <cols>
    <col min="1" max="1" width="28.7109375" customWidth="1"/>
    <col min="2" max="20" width="6.85546875" customWidth="1"/>
  </cols>
  <sheetData>
    <row r="1" spans="1:20" x14ac:dyDescent="0.25">
      <c r="A1" s="78" t="s">
        <v>54</v>
      </c>
    </row>
    <row r="2" spans="1:20" x14ac:dyDescent="0.25">
      <c r="A2" t="s">
        <v>33</v>
      </c>
    </row>
    <row r="3" spans="1:20" ht="51.95" customHeight="1" x14ac:dyDescent="0.25">
      <c r="A3" s="90"/>
      <c r="B3" s="93" t="s">
        <v>0</v>
      </c>
      <c r="C3" s="93"/>
      <c r="D3" s="93" t="s">
        <v>1</v>
      </c>
      <c r="E3" s="93"/>
      <c r="F3" s="93" t="s">
        <v>2</v>
      </c>
      <c r="G3" s="93"/>
      <c r="H3" s="93" t="s">
        <v>3</v>
      </c>
      <c r="I3" s="93"/>
      <c r="J3" s="93" t="s">
        <v>4</v>
      </c>
      <c r="K3" s="93"/>
      <c r="L3" s="93" t="s">
        <v>5</v>
      </c>
      <c r="M3" s="93"/>
      <c r="N3" s="93" t="s">
        <v>6</v>
      </c>
      <c r="O3" s="93"/>
      <c r="P3" s="93" t="s">
        <v>7</v>
      </c>
      <c r="Q3" s="93"/>
      <c r="R3" s="93" t="s">
        <v>28</v>
      </c>
      <c r="S3" s="93"/>
      <c r="T3" s="87" t="s">
        <v>8</v>
      </c>
    </row>
    <row r="4" spans="1:20" x14ac:dyDescent="0.25">
      <c r="A4" s="91" t="s">
        <v>49</v>
      </c>
      <c r="B4" s="82">
        <f>SUM(B5,B18,B19)</f>
        <v>155</v>
      </c>
      <c r="C4" s="79">
        <f t="shared" ref="C4:C23" si="0">B4/($T4-$P4-$R4)</f>
        <v>2.3068909063848789E-3</v>
      </c>
      <c r="D4" s="82">
        <f>SUM(D5,D18,D19)</f>
        <v>2788</v>
      </c>
      <c r="E4" s="79">
        <f t="shared" ref="E4:E23" si="1">D4/($T4-$P4-$R4)</f>
        <v>4.1494269980651879E-2</v>
      </c>
      <c r="F4" s="82">
        <f>SUM(F5,F18,F19)</f>
        <v>10507</v>
      </c>
      <c r="G4" s="79">
        <f t="shared" ref="G4:G23" si="2">F4/($T4-$P4-$R4)</f>
        <v>0.15637743711861884</v>
      </c>
      <c r="H4" s="82">
        <f>SUM(H5,H18,H19)</f>
        <v>15145</v>
      </c>
      <c r="I4" s="79">
        <f t="shared" ref="I4:I23" si="3">H4/($T4-$P4-$R4)</f>
        <v>0.22540556630450959</v>
      </c>
      <c r="J4" s="82">
        <f>SUM(J5,J18,J19)</f>
        <v>75</v>
      </c>
      <c r="K4" s="79">
        <f>J4/($T4-$P4-$R4)</f>
        <v>1.1162375353475219E-3</v>
      </c>
      <c r="L4" s="82">
        <f>SUM(L5,L18,L19)</f>
        <v>35899</v>
      </c>
      <c r="M4" s="79">
        <f t="shared" ref="M4:M23" si="4">L4/($T4-$P4-$R4)</f>
        <v>0.53429081708587589</v>
      </c>
      <c r="N4" s="82">
        <f>SUM(N5,N18,N19)</f>
        <v>2621</v>
      </c>
      <c r="O4" s="79">
        <f t="shared" ref="O4:O23" si="5">N4/($T4-$P4-$R4)</f>
        <v>3.9008781068611401E-2</v>
      </c>
      <c r="P4" s="82">
        <f>SUM(P5,P18,P19)</f>
        <v>632</v>
      </c>
      <c r="Q4" s="75" t="s">
        <v>32</v>
      </c>
      <c r="R4" s="82">
        <f>SUM(R5,R18,R19)</f>
        <v>2499</v>
      </c>
      <c r="S4" s="75" t="s">
        <v>32</v>
      </c>
      <c r="T4" s="88">
        <f>SUM(B4,D4,F4,H4,J4,L4,N4,P4,R4)</f>
        <v>70321</v>
      </c>
    </row>
    <row r="5" spans="1:20" x14ac:dyDescent="0.25">
      <c r="A5" s="91" t="s">
        <v>9</v>
      </c>
      <c r="B5" s="82">
        <f>SUM(B6:B17)</f>
        <v>102</v>
      </c>
      <c r="C5" s="79">
        <f t="shared" si="0"/>
        <v>2.7189849122994081E-3</v>
      </c>
      <c r="D5" s="82">
        <f>SUM(D6:D17)</f>
        <v>1569</v>
      </c>
      <c r="E5" s="79">
        <f t="shared" si="1"/>
        <v>4.1824385562723249E-2</v>
      </c>
      <c r="F5" s="82">
        <f>SUM(F6:F17)</f>
        <v>6537</v>
      </c>
      <c r="G5" s="79">
        <f t="shared" si="2"/>
        <v>0.1742549448206003</v>
      </c>
      <c r="H5" s="82">
        <f>SUM(H6:H17)</f>
        <v>10286</v>
      </c>
      <c r="I5" s="79">
        <f t="shared" si="3"/>
        <v>0.2741909687050168</v>
      </c>
      <c r="J5" s="82">
        <f>SUM(J6:J17)</f>
        <v>55</v>
      </c>
      <c r="K5" s="79">
        <f t="shared" ref="K5:K23" si="6">J5/($T5-$P5-$R5)</f>
        <v>1.4661193154555632E-3</v>
      </c>
      <c r="L5" s="82">
        <f>SUM(L6:L17)</f>
        <v>17496</v>
      </c>
      <c r="M5" s="79">
        <f t="shared" si="4"/>
        <v>0.46638588260382791</v>
      </c>
      <c r="N5" s="82">
        <f>SUM(N6:N17)</f>
        <v>1469</v>
      </c>
      <c r="O5" s="79">
        <f t="shared" si="5"/>
        <v>3.9158714080076769E-2</v>
      </c>
      <c r="P5" s="82">
        <f>SUM(P6:P17)</f>
        <v>342</v>
      </c>
      <c r="Q5" s="75" t="s">
        <v>32</v>
      </c>
      <c r="R5" s="82">
        <f>SUM(R6:R17)</f>
        <v>958</v>
      </c>
      <c r="S5" s="75" t="s">
        <v>32</v>
      </c>
      <c r="T5" s="88">
        <f>SUM(B5,D5,F5,H5,J5,L5,N5,P5,R5)</f>
        <v>38814</v>
      </c>
    </row>
    <row r="6" spans="1:20" x14ac:dyDescent="0.25">
      <c r="A6" s="76" t="s">
        <v>11</v>
      </c>
      <c r="B6" s="44">
        <v>3</v>
      </c>
      <c r="C6" s="80">
        <f t="shared" si="0"/>
        <v>2.3492560689115116E-3</v>
      </c>
      <c r="D6" s="44">
        <v>51</v>
      </c>
      <c r="E6" s="80">
        <f t="shared" si="1"/>
        <v>3.9937353171495694E-2</v>
      </c>
      <c r="F6" s="44">
        <v>164</v>
      </c>
      <c r="G6" s="80">
        <f t="shared" si="2"/>
        <v>0.12842599843382929</v>
      </c>
      <c r="H6" s="44">
        <v>158</v>
      </c>
      <c r="I6" s="80">
        <f t="shared" si="3"/>
        <v>0.12372748629600626</v>
      </c>
      <c r="J6" s="44">
        <v>4</v>
      </c>
      <c r="K6" s="80">
        <f t="shared" si="6"/>
        <v>3.1323414252153485E-3</v>
      </c>
      <c r="L6" s="44">
        <v>832</v>
      </c>
      <c r="M6" s="80">
        <f t="shared" si="4"/>
        <v>0.65152701644479249</v>
      </c>
      <c r="N6" s="44">
        <v>65</v>
      </c>
      <c r="O6" s="80">
        <f t="shared" si="5"/>
        <v>5.0900548159749412E-2</v>
      </c>
      <c r="P6" s="44">
        <v>2</v>
      </c>
      <c r="Q6" s="77" t="s">
        <v>32</v>
      </c>
      <c r="R6" s="44">
        <v>25</v>
      </c>
      <c r="S6" s="77" t="s">
        <v>32</v>
      </c>
      <c r="T6" s="45">
        <f t="shared" ref="T6:T23" si="7">SUM(B6,D6,F6,H6,J6,L6,N6,P6,R6)</f>
        <v>1304</v>
      </c>
    </row>
    <row r="7" spans="1:20" x14ac:dyDescent="0.25">
      <c r="A7" s="76" t="s">
        <v>12</v>
      </c>
      <c r="B7" s="44">
        <v>6</v>
      </c>
      <c r="C7" s="80">
        <f t="shared" si="0"/>
        <v>2.3790642347343376E-3</v>
      </c>
      <c r="D7" s="44">
        <v>124</v>
      </c>
      <c r="E7" s="80">
        <f t="shared" si="1"/>
        <v>4.9167327517842981E-2</v>
      </c>
      <c r="F7" s="44">
        <v>949</v>
      </c>
      <c r="G7" s="80">
        <f t="shared" si="2"/>
        <v>0.37628865979381443</v>
      </c>
      <c r="H7" s="44">
        <v>794</v>
      </c>
      <c r="I7" s="80">
        <f t="shared" si="3"/>
        <v>0.3148295003965107</v>
      </c>
      <c r="J7" s="44">
        <v>1</v>
      </c>
      <c r="K7" s="80">
        <f t="shared" si="6"/>
        <v>3.9651070578905631E-4</v>
      </c>
      <c r="L7" s="44">
        <v>569</v>
      </c>
      <c r="M7" s="80">
        <f t="shared" si="4"/>
        <v>0.22561459159397304</v>
      </c>
      <c r="N7" s="44">
        <v>79</v>
      </c>
      <c r="O7" s="80">
        <f t="shared" si="5"/>
        <v>3.1324345757335448E-2</v>
      </c>
      <c r="P7" s="44">
        <v>5</v>
      </c>
      <c r="Q7" s="77" t="s">
        <v>32</v>
      </c>
      <c r="R7" s="44">
        <v>188</v>
      </c>
      <c r="S7" s="77" t="s">
        <v>32</v>
      </c>
      <c r="T7" s="45">
        <f t="shared" si="7"/>
        <v>2715</v>
      </c>
    </row>
    <row r="8" spans="1:20" x14ac:dyDescent="0.25">
      <c r="A8" s="76" t="s">
        <v>13</v>
      </c>
      <c r="B8" s="44">
        <v>16</v>
      </c>
      <c r="C8" s="80">
        <f t="shared" si="0"/>
        <v>2.7439547247470417E-3</v>
      </c>
      <c r="D8" s="44">
        <v>264</v>
      </c>
      <c r="E8" s="80">
        <f t="shared" si="1"/>
        <v>4.5275252958326184E-2</v>
      </c>
      <c r="F8" s="44">
        <v>1420</v>
      </c>
      <c r="G8" s="80">
        <f t="shared" si="2"/>
        <v>0.24352598182129995</v>
      </c>
      <c r="H8" s="44">
        <v>1703</v>
      </c>
      <c r="I8" s="80">
        <f t="shared" si="3"/>
        <v>0.29205968101526325</v>
      </c>
      <c r="J8" s="44">
        <v>11</v>
      </c>
      <c r="K8" s="80">
        <f t="shared" si="6"/>
        <v>1.8864688732635911E-3</v>
      </c>
      <c r="L8" s="44">
        <v>2233</v>
      </c>
      <c r="M8" s="80">
        <f t="shared" si="4"/>
        <v>0.38295318127250899</v>
      </c>
      <c r="N8" s="44">
        <v>184</v>
      </c>
      <c r="O8" s="80">
        <f t="shared" si="5"/>
        <v>3.1555479334590977E-2</v>
      </c>
      <c r="P8" s="44">
        <v>36</v>
      </c>
      <c r="Q8" s="77" t="s">
        <v>32</v>
      </c>
      <c r="R8" s="44">
        <v>136</v>
      </c>
      <c r="S8" s="77" t="s">
        <v>32</v>
      </c>
      <c r="T8" s="45">
        <f t="shared" si="7"/>
        <v>6003</v>
      </c>
    </row>
    <row r="9" spans="1:20" x14ac:dyDescent="0.25">
      <c r="A9" s="76" t="s">
        <v>14</v>
      </c>
      <c r="B9" s="44">
        <v>3</v>
      </c>
      <c r="C9" s="80">
        <f t="shared" si="0"/>
        <v>8.0192461908580592E-4</v>
      </c>
      <c r="D9" s="44">
        <v>118</v>
      </c>
      <c r="E9" s="80">
        <f t="shared" si="1"/>
        <v>3.1542368350708366E-2</v>
      </c>
      <c r="F9" s="44">
        <v>1154</v>
      </c>
      <c r="G9" s="80">
        <f t="shared" si="2"/>
        <v>0.30847367014167337</v>
      </c>
      <c r="H9" s="44">
        <v>1374</v>
      </c>
      <c r="I9" s="80">
        <f t="shared" si="3"/>
        <v>0.36728147554129914</v>
      </c>
      <c r="J9" s="44">
        <v>5</v>
      </c>
      <c r="K9" s="80">
        <f t="shared" si="6"/>
        <v>1.3365410318096765E-3</v>
      </c>
      <c r="L9" s="44">
        <v>980</v>
      </c>
      <c r="M9" s="80">
        <f t="shared" si="4"/>
        <v>0.2619620422346966</v>
      </c>
      <c r="N9" s="44">
        <v>107</v>
      </c>
      <c r="O9" s="80">
        <f t="shared" si="5"/>
        <v>2.8601978080727078E-2</v>
      </c>
      <c r="P9" s="44">
        <v>8</v>
      </c>
      <c r="Q9" s="77" t="s">
        <v>32</v>
      </c>
      <c r="R9" s="44">
        <v>72</v>
      </c>
      <c r="S9" s="77" t="s">
        <v>32</v>
      </c>
      <c r="T9" s="45">
        <f t="shared" si="7"/>
        <v>3821</v>
      </c>
    </row>
    <row r="10" spans="1:20" x14ac:dyDescent="0.25">
      <c r="A10" s="76" t="s">
        <v>15</v>
      </c>
      <c r="B10" s="44">
        <v>9</v>
      </c>
      <c r="C10" s="80">
        <f t="shared" si="0"/>
        <v>2.0799630228795934E-3</v>
      </c>
      <c r="D10" s="44">
        <v>246</v>
      </c>
      <c r="E10" s="80">
        <f t="shared" si="1"/>
        <v>5.6852322625375547E-2</v>
      </c>
      <c r="F10" s="45">
        <v>811</v>
      </c>
      <c r="G10" s="80">
        <f t="shared" si="2"/>
        <v>0.18742777906170557</v>
      </c>
      <c r="H10" s="44">
        <v>945</v>
      </c>
      <c r="I10" s="80">
        <f t="shared" si="3"/>
        <v>0.21839611740235729</v>
      </c>
      <c r="J10" s="44">
        <v>3</v>
      </c>
      <c r="K10" s="80">
        <f t="shared" si="6"/>
        <v>6.9332100762653113E-4</v>
      </c>
      <c r="L10" s="44">
        <v>2169</v>
      </c>
      <c r="M10" s="80">
        <f t="shared" si="4"/>
        <v>0.50127108851398194</v>
      </c>
      <c r="N10" s="44">
        <v>144</v>
      </c>
      <c r="O10" s="80">
        <f t="shared" si="5"/>
        <v>3.3279408366073494E-2</v>
      </c>
      <c r="P10" s="44">
        <v>19</v>
      </c>
      <c r="Q10" s="77" t="s">
        <v>32</v>
      </c>
      <c r="R10" s="44">
        <v>102</v>
      </c>
      <c r="S10" s="77" t="s">
        <v>32</v>
      </c>
      <c r="T10" s="45">
        <f t="shared" si="7"/>
        <v>4448</v>
      </c>
    </row>
    <row r="11" spans="1:20" x14ac:dyDescent="0.25">
      <c r="A11" s="76" t="s">
        <v>16</v>
      </c>
      <c r="B11" s="44">
        <v>4</v>
      </c>
      <c r="C11" s="80">
        <f t="shared" si="0"/>
        <v>1.9323671497584541E-3</v>
      </c>
      <c r="D11" s="44">
        <v>69</v>
      </c>
      <c r="E11" s="80">
        <f t="shared" si="1"/>
        <v>3.3333333333333333E-2</v>
      </c>
      <c r="F11" s="45">
        <v>199</v>
      </c>
      <c r="G11" s="80">
        <f t="shared" si="2"/>
        <v>9.6135265700483086E-2</v>
      </c>
      <c r="H11" s="44">
        <v>386</v>
      </c>
      <c r="I11" s="80">
        <f t="shared" si="3"/>
        <v>0.18647342995169083</v>
      </c>
      <c r="J11" s="44">
        <v>3</v>
      </c>
      <c r="K11" s="80">
        <f t="shared" si="6"/>
        <v>1.4492753623188406E-3</v>
      </c>
      <c r="L11" s="44">
        <v>1325</v>
      </c>
      <c r="M11" s="80">
        <f t="shared" si="4"/>
        <v>0.64009661835748788</v>
      </c>
      <c r="N11" s="44">
        <v>84</v>
      </c>
      <c r="O11" s="80">
        <f t="shared" si="5"/>
        <v>4.0579710144927533E-2</v>
      </c>
      <c r="P11" s="44">
        <v>2</v>
      </c>
      <c r="Q11" s="77" t="s">
        <v>32</v>
      </c>
      <c r="R11" s="44">
        <v>34</v>
      </c>
      <c r="S11" s="77" t="s">
        <v>32</v>
      </c>
      <c r="T11" s="45">
        <f t="shared" si="7"/>
        <v>2106</v>
      </c>
    </row>
    <row r="12" spans="1:20" x14ac:dyDescent="0.25">
      <c r="A12" s="76" t="s">
        <v>17</v>
      </c>
      <c r="B12" s="44">
        <v>18</v>
      </c>
      <c r="C12" s="80">
        <f t="shared" si="0"/>
        <v>3.7492189127265154E-3</v>
      </c>
      <c r="D12" s="44">
        <v>157</v>
      </c>
      <c r="E12" s="80">
        <f t="shared" si="1"/>
        <v>3.270152051655905E-2</v>
      </c>
      <c r="F12" s="44">
        <v>531</v>
      </c>
      <c r="G12" s="80">
        <f t="shared" si="2"/>
        <v>0.1106019579254322</v>
      </c>
      <c r="H12" s="44">
        <v>1471</v>
      </c>
      <c r="I12" s="80">
        <f t="shared" si="3"/>
        <v>0.30639450114559469</v>
      </c>
      <c r="J12" s="44">
        <v>8</v>
      </c>
      <c r="K12" s="80">
        <f t="shared" si="6"/>
        <v>1.6663195167673402E-3</v>
      </c>
      <c r="L12" s="44">
        <v>2372</v>
      </c>
      <c r="M12" s="80">
        <f t="shared" si="4"/>
        <v>0.49406373672151638</v>
      </c>
      <c r="N12" s="44">
        <v>244</v>
      </c>
      <c r="O12" s="80">
        <f t="shared" si="5"/>
        <v>5.0822745261403873E-2</v>
      </c>
      <c r="P12" s="44">
        <v>136</v>
      </c>
      <c r="Q12" s="77" t="s">
        <v>32</v>
      </c>
      <c r="R12" s="44">
        <v>146</v>
      </c>
      <c r="S12" s="77" t="s">
        <v>32</v>
      </c>
      <c r="T12" s="45">
        <f t="shared" si="7"/>
        <v>5083</v>
      </c>
    </row>
    <row r="13" spans="1:20" x14ac:dyDescent="0.25">
      <c r="A13" s="76" t="s">
        <v>18</v>
      </c>
      <c r="B13" s="44">
        <v>0</v>
      </c>
      <c r="C13" s="80">
        <f t="shared" si="0"/>
        <v>0</v>
      </c>
      <c r="D13" s="44">
        <v>16</v>
      </c>
      <c r="E13" s="80">
        <f t="shared" si="1"/>
        <v>1.3300083125519535E-2</v>
      </c>
      <c r="F13" s="44">
        <v>38</v>
      </c>
      <c r="G13" s="80">
        <f t="shared" si="2"/>
        <v>3.1587697423108893E-2</v>
      </c>
      <c r="H13" s="44">
        <v>197</v>
      </c>
      <c r="I13" s="80">
        <f t="shared" si="3"/>
        <v>0.16375727348295926</v>
      </c>
      <c r="J13" s="44">
        <v>0</v>
      </c>
      <c r="K13" s="80">
        <f t="shared" si="6"/>
        <v>0</v>
      </c>
      <c r="L13" s="44">
        <v>922</v>
      </c>
      <c r="M13" s="80">
        <f t="shared" si="4"/>
        <v>0.76641729010806314</v>
      </c>
      <c r="N13" s="44">
        <v>30</v>
      </c>
      <c r="O13" s="80">
        <f t="shared" si="5"/>
        <v>2.4937655860349128E-2</v>
      </c>
      <c r="P13" s="44">
        <v>2</v>
      </c>
      <c r="Q13" s="77" t="s">
        <v>32</v>
      </c>
      <c r="R13" s="44">
        <v>23</v>
      </c>
      <c r="S13" s="77" t="s">
        <v>32</v>
      </c>
      <c r="T13" s="45">
        <f t="shared" si="7"/>
        <v>1228</v>
      </c>
    </row>
    <row r="14" spans="1:20" x14ac:dyDescent="0.25">
      <c r="A14" s="76" t="s">
        <v>19</v>
      </c>
      <c r="B14" s="44">
        <v>9</v>
      </c>
      <c r="C14" s="80">
        <f t="shared" si="0"/>
        <v>2.1347248576850096E-3</v>
      </c>
      <c r="D14" s="44">
        <v>221</v>
      </c>
      <c r="E14" s="80">
        <f t="shared" si="1"/>
        <v>5.2419354838709679E-2</v>
      </c>
      <c r="F14" s="44">
        <v>695</v>
      </c>
      <c r="G14" s="80">
        <f t="shared" si="2"/>
        <v>0.16484819734345352</v>
      </c>
      <c r="H14" s="44">
        <v>1687</v>
      </c>
      <c r="I14" s="80">
        <f t="shared" si="3"/>
        <v>0.40014231499051234</v>
      </c>
      <c r="J14" s="44">
        <v>12</v>
      </c>
      <c r="K14" s="80">
        <f t="shared" si="6"/>
        <v>2.8462998102466793E-3</v>
      </c>
      <c r="L14" s="44">
        <v>1486</v>
      </c>
      <c r="M14" s="80">
        <f t="shared" si="4"/>
        <v>0.35246679316888047</v>
      </c>
      <c r="N14" s="44">
        <v>106</v>
      </c>
      <c r="O14" s="80">
        <f t="shared" si="5"/>
        <v>2.5142314990512334E-2</v>
      </c>
      <c r="P14" s="44">
        <v>102</v>
      </c>
      <c r="Q14" s="77" t="s">
        <v>32</v>
      </c>
      <c r="R14" s="44">
        <v>102</v>
      </c>
      <c r="S14" s="77" t="s">
        <v>32</v>
      </c>
      <c r="T14" s="45">
        <f t="shared" si="7"/>
        <v>4420</v>
      </c>
    </row>
    <row r="15" spans="1:20" x14ac:dyDescent="0.25">
      <c r="A15" s="76" t="s">
        <v>20</v>
      </c>
      <c r="B15" s="44">
        <v>7</v>
      </c>
      <c r="C15" s="80">
        <f t="shared" si="0"/>
        <v>6.118881118881119E-3</v>
      </c>
      <c r="D15" s="44">
        <v>21</v>
      </c>
      <c r="E15" s="80">
        <f t="shared" si="1"/>
        <v>1.8356643356643356E-2</v>
      </c>
      <c r="F15" s="44">
        <v>27</v>
      </c>
      <c r="G15" s="80">
        <f t="shared" si="2"/>
        <v>2.36013986013986E-2</v>
      </c>
      <c r="H15" s="44">
        <v>139</v>
      </c>
      <c r="I15" s="80">
        <f t="shared" si="3"/>
        <v>0.1215034965034965</v>
      </c>
      <c r="J15" s="44">
        <v>0</v>
      </c>
      <c r="K15" s="80">
        <f t="shared" si="6"/>
        <v>0</v>
      </c>
      <c r="L15" s="44">
        <v>903</v>
      </c>
      <c r="M15" s="80">
        <f t="shared" si="4"/>
        <v>0.78933566433566438</v>
      </c>
      <c r="N15" s="44">
        <v>47</v>
      </c>
      <c r="O15" s="80">
        <f t="shared" si="5"/>
        <v>4.1083916083916081E-2</v>
      </c>
      <c r="P15" s="44">
        <v>0</v>
      </c>
      <c r="Q15" s="77" t="s">
        <v>32</v>
      </c>
      <c r="R15" s="44">
        <v>17</v>
      </c>
      <c r="S15" s="77" t="s">
        <v>32</v>
      </c>
      <c r="T15" s="45">
        <f t="shared" si="7"/>
        <v>1161</v>
      </c>
    </row>
    <row r="16" spans="1:20" x14ac:dyDescent="0.25">
      <c r="A16" s="76" t="s">
        <v>21</v>
      </c>
      <c r="B16" s="44">
        <v>21</v>
      </c>
      <c r="C16" s="80">
        <f t="shared" si="0"/>
        <v>6.7654639175257734E-3</v>
      </c>
      <c r="D16" s="44">
        <v>141</v>
      </c>
      <c r="E16" s="80">
        <f t="shared" si="1"/>
        <v>4.5425257731958761E-2</v>
      </c>
      <c r="F16" s="44">
        <v>271</v>
      </c>
      <c r="G16" s="80">
        <f t="shared" si="2"/>
        <v>8.730670103092783E-2</v>
      </c>
      <c r="H16" s="44">
        <v>606</v>
      </c>
      <c r="I16" s="80">
        <f t="shared" si="3"/>
        <v>0.1952319587628866</v>
      </c>
      <c r="J16" s="44">
        <v>7</v>
      </c>
      <c r="K16" s="80">
        <f t="shared" si="6"/>
        <v>2.2551546391752575E-3</v>
      </c>
      <c r="L16" s="44">
        <v>1840</v>
      </c>
      <c r="M16" s="80">
        <f t="shared" si="4"/>
        <v>0.59278350515463918</v>
      </c>
      <c r="N16" s="44">
        <v>218</v>
      </c>
      <c r="O16" s="80">
        <f t="shared" si="5"/>
        <v>7.0231958762886598E-2</v>
      </c>
      <c r="P16" s="44">
        <v>9</v>
      </c>
      <c r="Q16" s="77" t="s">
        <v>32</v>
      </c>
      <c r="R16" s="44">
        <v>47</v>
      </c>
      <c r="S16" s="77" t="s">
        <v>32</v>
      </c>
      <c r="T16" s="45">
        <f t="shared" si="7"/>
        <v>3160</v>
      </c>
    </row>
    <row r="17" spans="1:20" x14ac:dyDescent="0.25">
      <c r="A17" s="76" t="s">
        <v>22</v>
      </c>
      <c r="B17" s="44">
        <v>6</v>
      </c>
      <c r="C17" s="80">
        <f t="shared" si="0"/>
        <v>1.8303843807199512E-3</v>
      </c>
      <c r="D17" s="44">
        <v>141</v>
      </c>
      <c r="E17" s="80">
        <f t="shared" si="1"/>
        <v>4.301403294691885E-2</v>
      </c>
      <c r="F17" s="44">
        <v>278</v>
      </c>
      <c r="G17" s="80">
        <f t="shared" si="2"/>
        <v>8.4807809640024406E-2</v>
      </c>
      <c r="H17" s="44">
        <v>826</v>
      </c>
      <c r="I17" s="80">
        <f t="shared" si="3"/>
        <v>0.25198291641244663</v>
      </c>
      <c r="J17" s="44">
        <v>1</v>
      </c>
      <c r="K17" s="81">
        <f t="shared" si="6"/>
        <v>3.0506406345332519E-4</v>
      </c>
      <c r="L17" s="44">
        <v>1865</v>
      </c>
      <c r="M17" s="80">
        <f t="shared" si="4"/>
        <v>0.56894447834045148</v>
      </c>
      <c r="N17" s="44">
        <v>161</v>
      </c>
      <c r="O17" s="81">
        <f t="shared" si="5"/>
        <v>4.9115314215985355E-2</v>
      </c>
      <c r="P17" s="44">
        <v>21</v>
      </c>
      <c r="Q17" s="77" t="s">
        <v>32</v>
      </c>
      <c r="R17" s="44">
        <v>66</v>
      </c>
      <c r="S17" s="77" t="s">
        <v>32</v>
      </c>
      <c r="T17" s="45">
        <f t="shared" si="7"/>
        <v>3365</v>
      </c>
    </row>
    <row r="18" spans="1:20" x14ac:dyDescent="0.25">
      <c r="A18" s="91" t="s">
        <v>27</v>
      </c>
      <c r="B18" s="82">
        <v>5</v>
      </c>
      <c r="C18" s="79">
        <f t="shared" si="0"/>
        <v>3.259452411994785E-3</v>
      </c>
      <c r="D18" s="82">
        <v>40</v>
      </c>
      <c r="E18" s="79">
        <f t="shared" si="1"/>
        <v>2.607561929595828E-2</v>
      </c>
      <c r="F18" s="82">
        <v>288</v>
      </c>
      <c r="G18" s="79">
        <f t="shared" si="2"/>
        <v>0.18774445893089961</v>
      </c>
      <c r="H18" s="82">
        <v>279</v>
      </c>
      <c r="I18" s="79">
        <f t="shared" si="3"/>
        <v>0.18187744458930899</v>
      </c>
      <c r="J18" s="82">
        <v>2</v>
      </c>
      <c r="K18" s="80">
        <f t="shared" si="6"/>
        <v>1.3037809647979139E-3</v>
      </c>
      <c r="L18" s="82">
        <v>886</v>
      </c>
      <c r="M18" s="79">
        <f>L18/($T18-$P18-$R18)</f>
        <v>0.57757496740547587</v>
      </c>
      <c r="N18" s="82">
        <v>34</v>
      </c>
      <c r="O18" s="80">
        <f>N18/($T18-$P18-$R18)</f>
        <v>2.2164276401564539E-2</v>
      </c>
      <c r="P18" s="82">
        <v>4</v>
      </c>
      <c r="Q18" s="75" t="s">
        <v>32</v>
      </c>
      <c r="R18" s="82">
        <v>96</v>
      </c>
      <c r="S18" s="75" t="s">
        <v>32</v>
      </c>
      <c r="T18" s="88">
        <f t="shared" si="7"/>
        <v>1634</v>
      </c>
    </row>
    <row r="19" spans="1:20" x14ac:dyDescent="0.25">
      <c r="A19" s="91" t="s">
        <v>10</v>
      </c>
      <c r="B19" s="82">
        <f>SUM(B20:B23)</f>
        <v>48</v>
      </c>
      <c r="C19" s="79">
        <f t="shared" si="0"/>
        <v>1.7056357046407505E-3</v>
      </c>
      <c r="D19" s="82">
        <f>SUM(D20:D23)</f>
        <v>1179</v>
      </c>
      <c r="E19" s="79">
        <f t="shared" si="1"/>
        <v>4.1894676995238432E-2</v>
      </c>
      <c r="F19" s="82">
        <f>SUM(F20:F23)</f>
        <v>3682</v>
      </c>
      <c r="G19" s="79">
        <f t="shared" si="2"/>
        <v>0.13083647217681757</v>
      </c>
      <c r="H19" s="82">
        <f>SUM(H20:H23)</f>
        <v>4580</v>
      </c>
      <c r="I19" s="79">
        <f t="shared" si="3"/>
        <v>0.16274607348447162</v>
      </c>
      <c r="J19" s="82">
        <f>SUM(J20:J23)</f>
        <v>18</v>
      </c>
      <c r="K19" s="79">
        <f t="shared" si="6"/>
        <v>6.3961338924028142E-4</v>
      </c>
      <c r="L19" s="82">
        <f>SUM(L20:L23)</f>
        <v>17517</v>
      </c>
      <c r="M19" s="79">
        <f t="shared" si="4"/>
        <v>0.62245042996233391</v>
      </c>
      <c r="N19" s="82">
        <f>SUM(N20:N23)</f>
        <v>1118</v>
      </c>
      <c r="O19" s="79">
        <f t="shared" si="5"/>
        <v>3.9727098287257477E-2</v>
      </c>
      <c r="P19" s="82">
        <f>SUM(P20:P23)</f>
        <v>286</v>
      </c>
      <c r="Q19" s="75" t="s">
        <v>32</v>
      </c>
      <c r="R19" s="82">
        <f>SUM(R20:R23)</f>
        <v>1445</v>
      </c>
      <c r="S19" s="75" t="s">
        <v>32</v>
      </c>
      <c r="T19" s="88">
        <f t="shared" si="7"/>
        <v>29873</v>
      </c>
    </row>
    <row r="20" spans="1:20" x14ac:dyDescent="0.25">
      <c r="A20" s="76" t="s">
        <v>23</v>
      </c>
      <c r="B20" s="44">
        <v>11</v>
      </c>
      <c r="C20" s="80">
        <f t="shared" si="0"/>
        <v>1.0791719807711174E-3</v>
      </c>
      <c r="D20" s="44">
        <v>487</v>
      </c>
      <c r="E20" s="80">
        <f t="shared" si="1"/>
        <v>4.7777886785048559E-2</v>
      </c>
      <c r="F20" s="44">
        <v>1260</v>
      </c>
      <c r="G20" s="80">
        <f t="shared" si="2"/>
        <v>0.12361424507014618</v>
      </c>
      <c r="H20" s="44">
        <v>1677</v>
      </c>
      <c r="I20" s="80">
        <f t="shared" si="3"/>
        <v>0.16452467379574218</v>
      </c>
      <c r="J20" s="44">
        <v>10</v>
      </c>
      <c r="K20" s="80">
        <f t="shared" si="6"/>
        <v>9.810654370646522E-4</v>
      </c>
      <c r="L20" s="44">
        <v>6413</v>
      </c>
      <c r="M20" s="80">
        <f t="shared" si="4"/>
        <v>0.62915726478956147</v>
      </c>
      <c r="N20" s="44">
        <v>335</v>
      </c>
      <c r="O20" s="80">
        <f t="shared" si="5"/>
        <v>3.2865692141665848E-2</v>
      </c>
      <c r="P20" s="44">
        <v>158</v>
      </c>
      <c r="Q20" s="77" t="s">
        <v>32</v>
      </c>
      <c r="R20" s="44">
        <v>301</v>
      </c>
      <c r="S20" s="77" t="s">
        <v>32</v>
      </c>
      <c r="T20" s="45">
        <f t="shared" si="7"/>
        <v>10652</v>
      </c>
    </row>
    <row r="21" spans="1:20" x14ac:dyDescent="0.25">
      <c r="A21" s="76" t="s">
        <v>24</v>
      </c>
      <c r="B21" s="44">
        <v>10</v>
      </c>
      <c r="C21" s="80">
        <f t="shared" si="0"/>
        <v>2.3239600278875203E-3</v>
      </c>
      <c r="D21" s="44">
        <v>143</v>
      </c>
      <c r="E21" s="80">
        <f t="shared" si="1"/>
        <v>3.3232628398791542E-2</v>
      </c>
      <c r="F21" s="44">
        <v>395</v>
      </c>
      <c r="G21" s="80">
        <f t="shared" si="2"/>
        <v>9.1796421101557057E-2</v>
      </c>
      <c r="H21" s="44">
        <v>584</v>
      </c>
      <c r="I21" s="80">
        <f t="shared" si="3"/>
        <v>0.13571926562863118</v>
      </c>
      <c r="J21" s="44">
        <v>4</v>
      </c>
      <c r="K21" s="80">
        <f t="shared" si="6"/>
        <v>9.2958401115500813E-4</v>
      </c>
      <c r="L21" s="44">
        <v>3001</v>
      </c>
      <c r="M21" s="80">
        <f t="shared" si="4"/>
        <v>0.69742040436904484</v>
      </c>
      <c r="N21" s="44">
        <v>166</v>
      </c>
      <c r="O21" s="80">
        <f t="shared" si="5"/>
        <v>3.8577736462932839E-2</v>
      </c>
      <c r="P21" s="44">
        <v>31</v>
      </c>
      <c r="Q21" s="77" t="s">
        <v>32</v>
      </c>
      <c r="R21" s="44">
        <v>310</v>
      </c>
      <c r="S21" s="77" t="s">
        <v>32</v>
      </c>
      <c r="T21" s="45">
        <f t="shared" si="7"/>
        <v>4644</v>
      </c>
    </row>
    <row r="22" spans="1:20" x14ac:dyDescent="0.25">
      <c r="A22" s="76" t="s">
        <v>25</v>
      </c>
      <c r="B22" s="44">
        <v>17</v>
      </c>
      <c r="C22" s="80">
        <f t="shared" si="0"/>
        <v>1.9883040935672514E-3</v>
      </c>
      <c r="D22" s="44">
        <v>294</v>
      </c>
      <c r="E22" s="80">
        <f t="shared" si="1"/>
        <v>3.43859649122807E-2</v>
      </c>
      <c r="F22" s="44">
        <v>1576</v>
      </c>
      <c r="G22" s="80">
        <f t="shared" si="2"/>
        <v>0.18432748538011695</v>
      </c>
      <c r="H22" s="44">
        <v>1208</v>
      </c>
      <c r="I22" s="80">
        <f t="shared" si="3"/>
        <v>0.14128654970760235</v>
      </c>
      <c r="J22" s="44">
        <v>4</v>
      </c>
      <c r="K22" s="80">
        <f t="shared" si="6"/>
        <v>4.6783625730994154E-4</v>
      </c>
      <c r="L22" s="44">
        <v>5038</v>
      </c>
      <c r="M22" s="80">
        <f t="shared" si="4"/>
        <v>0.58923976608187134</v>
      </c>
      <c r="N22" s="44">
        <v>413</v>
      </c>
      <c r="O22" s="80">
        <f t="shared" si="5"/>
        <v>4.830409356725146E-2</v>
      </c>
      <c r="P22" s="44">
        <v>96</v>
      </c>
      <c r="Q22" s="77" t="s">
        <v>32</v>
      </c>
      <c r="R22" s="44">
        <v>685</v>
      </c>
      <c r="S22" s="77" t="s">
        <v>32</v>
      </c>
      <c r="T22" s="45">
        <f t="shared" si="7"/>
        <v>9331</v>
      </c>
    </row>
    <row r="23" spans="1:20" x14ac:dyDescent="0.25">
      <c r="A23" s="76" t="s">
        <v>26</v>
      </c>
      <c r="B23" s="44">
        <v>10</v>
      </c>
      <c r="C23" s="80">
        <f t="shared" si="0"/>
        <v>1.9623233908948193E-3</v>
      </c>
      <c r="D23" s="44">
        <v>255</v>
      </c>
      <c r="E23" s="80">
        <f t="shared" si="1"/>
        <v>5.0039246467817898E-2</v>
      </c>
      <c r="F23" s="44">
        <v>451</v>
      </c>
      <c r="G23" s="80">
        <f t="shared" si="2"/>
        <v>8.8500784929356355E-2</v>
      </c>
      <c r="H23" s="44">
        <v>1111</v>
      </c>
      <c r="I23" s="80">
        <f t="shared" si="3"/>
        <v>0.21801412872841444</v>
      </c>
      <c r="J23" s="44">
        <v>0</v>
      </c>
      <c r="K23" s="80">
        <f t="shared" si="6"/>
        <v>0</v>
      </c>
      <c r="L23" s="44">
        <v>3065</v>
      </c>
      <c r="M23" s="80">
        <f t="shared" si="4"/>
        <v>0.60145211930926212</v>
      </c>
      <c r="N23" s="44">
        <v>204</v>
      </c>
      <c r="O23" s="80">
        <f t="shared" si="5"/>
        <v>4.0031397174254316E-2</v>
      </c>
      <c r="P23" s="44">
        <v>1</v>
      </c>
      <c r="Q23" s="77" t="s">
        <v>32</v>
      </c>
      <c r="R23" s="44">
        <v>149</v>
      </c>
      <c r="S23" s="77" t="s">
        <v>32</v>
      </c>
      <c r="T23" s="45">
        <f t="shared" si="7"/>
        <v>5246</v>
      </c>
    </row>
    <row r="25" spans="1:20" x14ac:dyDescent="0.25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</row>
    <row r="26" spans="1:20" x14ac:dyDescent="0.25">
      <c r="A26" s="94" t="s">
        <v>34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</row>
    <row r="27" spans="1:20" x14ac:dyDescent="0.25">
      <c r="A27" s="92" t="s">
        <v>37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</row>
    <row r="28" spans="1:20" x14ac:dyDescent="0.25">
      <c r="A28" s="92" t="s">
        <v>55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</row>
  </sheetData>
  <mergeCells count="13">
    <mergeCell ref="A28:T28"/>
    <mergeCell ref="N3:O3"/>
    <mergeCell ref="P3:Q3"/>
    <mergeCell ref="R3:S3"/>
    <mergeCell ref="A25:T25"/>
    <mergeCell ref="A26:T26"/>
    <mergeCell ref="A27:T27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orientation="landscape" verticalDpi="1200" r:id="rId1"/>
  <ignoredErrors>
    <ignoredError sqref="C4:R5 C19:O19" formula="1"/>
    <ignoredError sqref="B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28"/>
  <sheetViews>
    <sheetView workbookViewId="0">
      <selection activeCell="V12" sqref="V12"/>
    </sheetView>
  </sheetViews>
  <sheetFormatPr defaultRowHeight="15" x14ac:dyDescent="0.25"/>
  <cols>
    <col min="1" max="1" width="28.7109375" customWidth="1"/>
    <col min="2" max="19" width="6.85546875" customWidth="1"/>
    <col min="20" max="20" width="13.7109375" customWidth="1"/>
  </cols>
  <sheetData>
    <row r="1" spans="1:20" x14ac:dyDescent="0.25">
      <c r="A1" s="78" t="s">
        <v>52</v>
      </c>
    </row>
    <row r="2" spans="1:20" x14ac:dyDescent="0.25">
      <c r="A2" t="s">
        <v>33</v>
      </c>
    </row>
    <row r="3" spans="1:20" ht="51.95" customHeight="1" x14ac:dyDescent="0.25">
      <c r="A3" s="90"/>
      <c r="B3" s="93" t="s">
        <v>0</v>
      </c>
      <c r="C3" s="93"/>
      <c r="D3" s="93" t="s">
        <v>1</v>
      </c>
      <c r="E3" s="93"/>
      <c r="F3" s="93" t="s">
        <v>2</v>
      </c>
      <c r="G3" s="93"/>
      <c r="H3" s="93" t="s">
        <v>3</v>
      </c>
      <c r="I3" s="93"/>
      <c r="J3" s="93" t="s">
        <v>4</v>
      </c>
      <c r="K3" s="93"/>
      <c r="L3" s="93" t="s">
        <v>5</v>
      </c>
      <c r="M3" s="93"/>
      <c r="N3" s="93" t="s">
        <v>6</v>
      </c>
      <c r="O3" s="93"/>
      <c r="P3" s="93" t="s">
        <v>7</v>
      </c>
      <c r="Q3" s="93"/>
      <c r="R3" s="93" t="s">
        <v>28</v>
      </c>
      <c r="S3" s="93"/>
      <c r="T3" s="87" t="s">
        <v>8</v>
      </c>
    </row>
    <row r="4" spans="1:20" x14ac:dyDescent="0.25">
      <c r="A4" s="91" t="s">
        <v>49</v>
      </c>
      <c r="B4" s="82">
        <f>SUM(B5,B18,B19)</f>
        <v>181</v>
      </c>
      <c r="C4" s="79">
        <f t="shared" ref="C4:C23" si="0">B4/($T4-$P4-$R4)</f>
        <v>2.414492289632357E-3</v>
      </c>
      <c r="D4" s="82">
        <f>SUM(D5,D18,D19)</f>
        <v>3078</v>
      </c>
      <c r="E4" s="79">
        <f t="shared" ref="E4:E23" si="1">D4/($T4-$P4-$R4)</f>
        <v>4.1059708660156874E-2</v>
      </c>
      <c r="F4" s="82">
        <f>SUM(F5,F18,F19)</f>
        <v>12169</v>
      </c>
      <c r="G4" s="79">
        <f t="shared" ref="G4:G23" si="2">F4/($T4-$P4-$R4)</f>
        <v>0.16233125233445386</v>
      </c>
      <c r="H4" s="82">
        <f>SUM(H5,H18,H19)</f>
        <v>17230</v>
      </c>
      <c r="I4" s="79">
        <f t="shared" ref="I4:I23" si="3">H4/($T4-$P4-$R4)</f>
        <v>0.22984365828931219</v>
      </c>
      <c r="J4" s="82">
        <f>SUM(J5,J18,J19)</f>
        <v>83</v>
      </c>
      <c r="K4" s="79">
        <f t="shared" ref="K4:K23" si="4">J4/($T4-$P4-$R4)</f>
        <v>1.1071981217651138E-3</v>
      </c>
      <c r="L4" s="82">
        <f>SUM(L5,L18,L19)</f>
        <v>39431</v>
      </c>
      <c r="M4" s="79">
        <f t="shared" ref="M4:M23" si="5">L4/($T4-$P4-$R4)</f>
        <v>0.52599914625686994</v>
      </c>
      <c r="N4" s="82">
        <f>SUM(N5,N18,N19)</f>
        <v>2792</v>
      </c>
      <c r="O4" s="79">
        <f t="shared" ref="O4:O23" si="6">N4/($T4-$P4-$R4)</f>
        <v>3.7244544047809615E-2</v>
      </c>
      <c r="P4" s="82">
        <f>SUM(P5,P18,P19)</f>
        <v>551</v>
      </c>
      <c r="Q4" s="75" t="s">
        <v>32</v>
      </c>
      <c r="R4" s="82">
        <f>SUM(R5,R18,R19)</f>
        <v>2817</v>
      </c>
      <c r="S4" s="75" t="s">
        <v>32</v>
      </c>
      <c r="T4" s="88">
        <f t="shared" ref="T4:T23" si="7">SUM(B4,D4,F4,H4,J4,L4,N4,P4,R4)</f>
        <v>78332</v>
      </c>
    </row>
    <row r="5" spans="1:20" x14ac:dyDescent="0.25">
      <c r="A5" s="91" t="s">
        <v>9</v>
      </c>
      <c r="B5" s="82">
        <f>SUM(B6:B17)</f>
        <v>116</v>
      </c>
      <c r="C5" s="79">
        <f t="shared" si="0"/>
        <v>2.6494906582613859E-3</v>
      </c>
      <c r="D5" s="82">
        <f>SUM(D6:D17)</f>
        <v>1821</v>
      </c>
      <c r="E5" s="79">
        <f t="shared" si="1"/>
        <v>4.1592435247361927E-2</v>
      </c>
      <c r="F5" s="82">
        <f>SUM(F6:F17)</f>
        <v>7959</v>
      </c>
      <c r="G5" s="79">
        <f t="shared" si="2"/>
        <v>0.18178703576812388</v>
      </c>
      <c r="H5" s="82">
        <f>SUM(H6:H17)</f>
        <v>12419</v>
      </c>
      <c r="I5" s="79">
        <f t="shared" si="3"/>
        <v>0.28365538349093233</v>
      </c>
      <c r="J5" s="82">
        <f>SUM(J6:J17)</f>
        <v>64</v>
      </c>
      <c r="K5" s="79">
        <f t="shared" si="4"/>
        <v>1.4617879493855923E-3</v>
      </c>
      <c r="L5" s="82">
        <f>SUM(L6:L17)</f>
        <v>19742</v>
      </c>
      <c r="M5" s="79">
        <f t="shared" si="5"/>
        <v>0.45091590151203692</v>
      </c>
      <c r="N5" s="82">
        <f>SUM(N6:N17)</f>
        <v>1661</v>
      </c>
      <c r="O5" s="79">
        <f t="shared" si="6"/>
        <v>3.7937965373897951E-2</v>
      </c>
      <c r="P5" s="82">
        <f>SUM(P6:P17)</f>
        <v>215</v>
      </c>
      <c r="Q5" s="75" t="s">
        <v>32</v>
      </c>
      <c r="R5" s="82">
        <f>SUM(R6:R17)</f>
        <v>1151</v>
      </c>
      <c r="S5" s="75" t="s">
        <v>32</v>
      </c>
      <c r="T5" s="88">
        <f t="shared" si="7"/>
        <v>45148</v>
      </c>
    </row>
    <row r="6" spans="1:20" x14ac:dyDescent="0.25">
      <c r="A6" s="76" t="s">
        <v>11</v>
      </c>
      <c r="B6" s="44">
        <v>6</v>
      </c>
      <c r="C6" s="80">
        <f>B6/($T6-$P6-$R6)</f>
        <v>3.8046924540266328E-3</v>
      </c>
      <c r="D6" s="44">
        <v>42</v>
      </c>
      <c r="E6" s="80">
        <f t="shared" si="1"/>
        <v>2.6632847178186429E-2</v>
      </c>
      <c r="F6" s="44">
        <v>207</v>
      </c>
      <c r="G6" s="80">
        <f>F6/($T6-$P6-$R6)</f>
        <v>0.13126188966391883</v>
      </c>
      <c r="H6" s="44">
        <v>268</v>
      </c>
      <c r="I6" s="80">
        <f>H6/($T6-$P6-$R6)</f>
        <v>0.1699429296131896</v>
      </c>
      <c r="J6" s="44">
        <v>2</v>
      </c>
      <c r="K6" s="80">
        <f t="shared" si="4"/>
        <v>1.2682308180088776E-3</v>
      </c>
      <c r="L6" s="44">
        <v>970</v>
      </c>
      <c r="M6" s="80">
        <f>L6/($T6-$P6-$R6)</f>
        <v>0.61509194673430567</v>
      </c>
      <c r="N6" s="44">
        <v>82</v>
      </c>
      <c r="O6" s="80">
        <f>N6/($T6-$P6-$R6)</f>
        <v>5.1997463538363979E-2</v>
      </c>
      <c r="P6" s="44">
        <v>0</v>
      </c>
      <c r="Q6" s="77" t="s">
        <v>32</v>
      </c>
      <c r="R6" s="44">
        <v>23</v>
      </c>
      <c r="S6" s="77" t="s">
        <v>32</v>
      </c>
      <c r="T6" s="45">
        <f t="shared" si="7"/>
        <v>1600</v>
      </c>
    </row>
    <row r="7" spans="1:20" x14ac:dyDescent="0.25">
      <c r="A7" s="76" t="s">
        <v>12</v>
      </c>
      <c r="B7" s="44">
        <v>8</v>
      </c>
      <c r="C7" s="80">
        <f t="shared" si="0"/>
        <v>2.7054447074737909E-3</v>
      </c>
      <c r="D7" s="44">
        <v>145</v>
      </c>
      <c r="E7" s="80">
        <f t="shared" si="1"/>
        <v>4.9036185322962465E-2</v>
      </c>
      <c r="F7" s="44">
        <v>1157</v>
      </c>
      <c r="G7" s="80">
        <f t="shared" si="2"/>
        <v>0.39127494081839703</v>
      </c>
      <c r="H7" s="44">
        <v>950</v>
      </c>
      <c r="I7" s="80">
        <f t="shared" si="3"/>
        <v>0.3212715590125127</v>
      </c>
      <c r="J7" s="44">
        <v>4</v>
      </c>
      <c r="K7" s="80">
        <f t="shared" si="4"/>
        <v>1.3527223537368955E-3</v>
      </c>
      <c r="L7" s="44">
        <v>607</v>
      </c>
      <c r="M7" s="80">
        <f t="shared" si="5"/>
        <v>0.2052756171795739</v>
      </c>
      <c r="N7" s="44">
        <v>86</v>
      </c>
      <c r="O7" s="80">
        <f t="shared" si="6"/>
        <v>2.9083530605343254E-2</v>
      </c>
      <c r="P7" s="44">
        <v>3</v>
      </c>
      <c r="Q7" s="77" t="s">
        <v>32</v>
      </c>
      <c r="R7" s="44">
        <v>123</v>
      </c>
      <c r="S7" s="77" t="s">
        <v>32</v>
      </c>
      <c r="T7" s="45">
        <f t="shared" si="7"/>
        <v>3083</v>
      </c>
    </row>
    <row r="8" spans="1:20" x14ac:dyDescent="0.25">
      <c r="A8" s="76" t="s">
        <v>13</v>
      </c>
      <c r="B8" s="44">
        <v>15</v>
      </c>
      <c r="C8" s="80">
        <f t="shared" si="0"/>
        <v>2.244165170556553E-3</v>
      </c>
      <c r="D8" s="44">
        <v>286</v>
      </c>
      <c r="E8" s="80">
        <f t="shared" si="1"/>
        <v>4.2788749251944945E-2</v>
      </c>
      <c r="F8" s="44">
        <v>1688</v>
      </c>
      <c r="G8" s="80">
        <f t="shared" si="2"/>
        <v>0.25254338719329744</v>
      </c>
      <c r="H8" s="44">
        <v>1956</v>
      </c>
      <c r="I8" s="80">
        <f t="shared" si="3"/>
        <v>0.29263913824057453</v>
      </c>
      <c r="J8" s="44">
        <v>12</v>
      </c>
      <c r="K8" s="80">
        <f t="shared" si="4"/>
        <v>1.7953321364452424E-3</v>
      </c>
      <c r="L8" s="44">
        <v>2533</v>
      </c>
      <c r="M8" s="80">
        <f t="shared" si="5"/>
        <v>0.37896469180131659</v>
      </c>
      <c r="N8" s="44">
        <v>194</v>
      </c>
      <c r="O8" s="80">
        <f t="shared" si="6"/>
        <v>2.9024536205864752E-2</v>
      </c>
      <c r="P8" s="44">
        <v>38</v>
      </c>
      <c r="Q8" s="77" t="s">
        <v>32</v>
      </c>
      <c r="R8" s="44">
        <v>142</v>
      </c>
      <c r="S8" s="77" t="s">
        <v>32</v>
      </c>
      <c r="T8" s="45">
        <f t="shared" si="7"/>
        <v>6864</v>
      </c>
    </row>
    <row r="9" spans="1:20" x14ac:dyDescent="0.25">
      <c r="A9" s="76" t="s">
        <v>14</v>
      </c>
      <c r="B9" s="44">
        <v>5</v>
      </c>
      <c r="C9" s="80">
        <f t="shared" si="0"/>
        <v>1.0606703436571913E-3</v>
      </c>
      <c r="D9" s="44">
        <v>147</v>
      </c>
      <c r="E9" s="80">
        <f t="shared" si="1"/>
        <v>3.1183708103521425E-2</v>
      </c>
      <c r="F9" s="44">
        <v>1575</v>
      </c>
      <c r="G9" s="80">
        <f t="shared" si="2"/>
        <v>0.33411115825201526</v>
      </c>
      <c r="H9" s="44">
        <v>1715</v>
      </c>
      <c r="I9" s="80">
        <f t="shared" si="3"/>
        <v>0.36380992787441663</v>
      </c>
      <c r="J9" s="44">
        <v>9</v>
      </c>
      <c r="K9" s="80">
        <f t="shared" si="4"/>
        <v>1.9092066185829445E-3</v>
      </c>
      <c r="L9" s="44">
        <v>1143</v>
      </c>
      <c r="M9" s="80">
        <f t="shared" si="5"/>
        <v>0.24246924056003394</v>
      </c>
      <c r="N9" s="44">
        <v>120</v>
      </c>
      <c r="O9" s="80">
        <f t="shared" si="6"/>
        <v>2.5456088247772592E-2</v>
      </c>
      <c r="P9" s="44">
        <v>6</v>
      </c>
      <c r="Q9" s="77" t="s">
        <v>32</v>
      </c>
      <c r="R9" s="44">
        <v>116</v>
      </c>
      <c r="S9" s="77" t="s">
        <v>32</v>
      </c>
      <c r="T9" s="45">
        <f t="shared" si="7"/>
        <v>4836</v>
      </c>
    </row>
    <row r="10" spans="1:20" x14ac:dyDescent="0.25">
      <c r="A10" s="76" t="s">
        <v>15</v>
      </c>
      <c r="B10" s="44">
        <v>13</v>
      </c>
      <c r="C10" s="80">
        <f t="shared" si="0"/>
        <v>2.4317246539468764E-3</v>
      </c>
      <c r="D10" s="44">
        <v>318</v>
      </c>
      <c r="E10" s="80">
        <f t="shared" si="1"/>
        <v>5.9483726150392817E-2</v>
      </c>
      <c r="F10" s="83">
        <v>1031</v>
      </c>
      <c r="G10" s="80">
        <f t="shared" si="2"/>
        <v>0.19285447063224842</v>
      </c>
      <c r="H10" s="44">
        <v>1199</v>
      </c>
      <c r="I10" s="80">
        <f t="shared" si="3"/>
        <v>0.22427983539094651</v>
      </c>
      <c r="J10" s="44">
        <v>5</v>
      </c>
      <c r="K10" s="80">
        <f t="shared" si="4"/>
        <v>9.3527871305649081E-4</v>
      </c>
      <c r="L10" s="44">
        <v>2589</v>
      </c>
      <c r="M10" s="80">
        <f t="shared" si="5"/>
        <v>0.48428731762065097</v>
      </c>
      <c r="N10" s="44">
        <v>191</v>
      </c>
      <c r="O10" s="80">
        <f t="shared" si="6"/>
        <v>3.5727646838757947E-2</v>
      </c>
      <c r="P10" s="44">
        <v>2</v>
      </c>
      <c r="Q10" s="77" t="s">
        <v>32</v>
      </c>
      <c r="R10" s="44">
        <v>163</v>
      </c>
      <c r="S10" s="77" t="s">
        <v>32</v>
      </c>
      <c r="T10" s="45">
        <f t="shared" si="7"/>
        <v>5511</v>
      </c>
    </row>
    <row r="11" spans="1:20" x14ac:dyDescent="0.25">
      <c r="A11" s="76" t="s">
        <v>16</v>
      </c>
      <c r="B11" s="44">
        <v>6</v>
      </c>
      <c r="C11" s="80">
        <f t="shared" si="0"/>
        <v>2.5115110925073253E-3</v>
      </c>
      <c r="D11" s="44">
        <v>84</v>
      </c>
      <c r="E11" s="80">
        <f t="shared" si="1"/>
        <v>3.5161155295102553E-2</v>
      </c>
      <c r="F11" s="44">
        <v>237</v>
      </c>
      <c r="G11" s="80">
        <f t="shared" si="2"/>
        <v>9.920468815403935E-2</v>
      </c>
      <c r="H11" s="44">
        <v>494</v>
      </c>
      <c r="I11" s="80">
        <f t="shared" si="3"/>
        <v>0.20678107994976977</v>
      </c>
      <c r="J11" s="44">
        <v>2</v>
      </c>
      <c r="K11" s="80">
        <f t="shared" si="4"/>
        <v>8.3717036416910843E-4</v>
      </c>
      <c r="L11" s="44">
        <v>1454</v>
      </c>
      <c r="M11" s="80">
        <f t="shared" si="5"/>
        <v>0.6086228547509418</v>
      </c>
      <c r="N11" s="44">
        <v>112</v>
      </c>
      <c r="O11" s="80">
        <f t="shared" si="6"/>
        <v>4.6881540393470068E-2</v>
      </c>
      <c r="P11" s="44">
        <v>0</v>
      </c>
      <c r="Q11" s="77" t="s">
        <v>32</v>
      </c>
      <c r="R11" s="44">
        <v>35</v>
      </c>
      <c r="S11" s="77" t="s">
        <v>32</v>
      </c>
      <c r="T11" s="45">
        <f t="shared" si="7"/>
        <v>2424</v>
      </c>
    </row>
    <row r="12" spans="1:20" x14ac:dyDescent="0.25">
      <c r="A12" s="76" t="s">
        <v>17</v>
      </c>
      <c r="B12" s="44">
        <v>13</v>
      </c>
      <c r="C12" s="80">
        <f t="shared" si="0"/>
        <v>2.2332932485827177E-3</v>
      </c>
      <c r="D12" s="44">
        <v>216</v>
      </c>
      <c r="E12" s="80">
        <f t="shared" si="1"/>
        <v>3.710702628414362E-2</v>
      </c>
      <c r="F12" s="44">
        <v>651</v>
      </c>
      <c r="G12" s="80">
        <f t="shared" si="2"/>
        <v>0.1118364542174884</v>
      </c>
      <c r="H12" s="44">
        <v>1952</v>
      </c>
      <c r="I12" s="80">
        <f t="shared" si="3"/>
        <v>0.3353375708641127</v>
      </c>
      <c r="J12" s="44">
        <v>10</v>
      </c>
      <c r="K12" s="80">
        <f t="shared" si="4"/>
        <v>1.7179178835251675E-3</v>
      </c>
      <c r="L12" s="44">
        <v>2712</v>
      </c>
      <c r="M12" s="80">
        <f t="shared" si="5"/>
        <v>0.46589933001202544</v>
      </c>
      <c r="N12" s="44">
        <v>267</v>
      </c>
      <c r="O12" s="80">
        <f t="shared" si="6"/>
        <v>4.5868407490121971E-2</v>
      </c>
      <c r="P12" s="44">
        <v>35</v>
      </c>
      <c r="Q12" s="77" t="s">
        <v>32</v>
      </c>
      <c r="R12" s="44">
        <v>199</v>
      </c>
      <c r="S12" s="77" t="s">
        <v>32</v>
      </c>
      <c r="T12" s="45">
        <f t="shared" si="7"/>
        <v>6055</v>
      </c>
    </row>
    <row r="13" spans="1:20" x14ac:dyDescent="0.25">
      <c r="A13" s="76" t="s">
        <v>18</v>
      </c>
      <c r="B13" s="44">
        <v>3</v>
      </c>
      <c r="C13" s="80">
        <f t="shared" si="0"/>
        <v>2.3828435266084196E-3</v>
      </c>
      <c r="D13" s="44">
        <v>26</v>
      </c>
      <c r="E13" s="80">
        <f t="shared" si="1"/>
        <v>2.0651310563939634E-2</v>
      </c>
      <c r="F13" s="44">
        <v>46</v>
      </c>
      <c r="G13" s="80">
        <f t="shared" si="2"/>
        <v>3.6536934074662429E-2</v>
      </c>
      <c r="H13" s="44">
        <v>173</v>
      </c>
      <c r="I13" s="80">
        <f t="shared" si="3"/>
        <v>0.13741064336775219</v>
      </c>
      <c r="J13" s="44">
        <v>0</v>
      </c>
      <c r="K13" s="80">
        <f t="shared" si="4"/>
        <v>0</v>
      </c>
      <c r="L13" s="44">
        <v>985</v>
      </c>
      <c r="M13" s="80">
        <f t="shared" si="5"/>
        <v>0.78236695790309774</v>
      </c>
      <c r="N13" s="44">
        <v>26</v>
      </c>
      <c r="O13" s="80">
        <f t="shared" si="6"/>
        <v>2.0651310563939634E-2</v>
      </c>
      <c r="P13" s="44">
        <v>2</v>
      </c>
      <c r="Q13" s="77" t="s">
        <v>32</v>
      </c>
      <c r="R13" s="44">
        <v>47</v>
      </c>
      <c r="S13" s="77" t="s">
        <v>32</v>
      </c>
      <c r="T13" s="45">
        <f t="shared" si="7"/>
        <v>1308</v>
      </c>
    </row>
    <row r="14" spans="1:20" x14ac:dyDescent="0.25">
      <c r="A14" s="76" t="s">
        <v>19</v>
      </c>
      <c r="B14" s="44">
        <v>10</v>
      </c>
      <c r="C14" s="80">
        <f t="shared" si="0"/>
        <v>2.0584602717167557E-3</v>
      </c>
      <c r="D14" s="44">
        <v>246</v>
      </c>
      <c r="E14" s="80">
        <f t="shared" si="1"/>
        <v>5.0638122684232192E-2</v>
      </c>
      <c r="F14" s="44">
        <v>768</v>
      </c>
      <c r="G14" s="80">
        <f t="shared" si="2"/>
        <v>0.15808974886784685</v>
      </c>
      <c r="H14" s="44">
        <v>2048</v>
      </c>
      <c r="I14" s="80">
        <f t="shared" si="3"/>
        <v>0.42157266364759161</v>
      </c>
      <c r="J14" s="44">
        <v>11</v>
      </c>
      <c r="K14" s="80">
        <f t="shared" si="4"/>
        <v>2.2643062988884316E-3</v>
      </c>
      <c r="L14" s="44">
        <v>1671</v>
      </c>
      <c r="M14" s="80">
        <f t="shared" si="5"/>
        <v>0.34396871140386992</v>
      </c>
      <c r="N14" s="44">
        <v>104</v>
      </c>
      <c r="O14" s="80">
        <f t="shared" si="6"/>
        <v>2.140798682585426E-2</v>
      </c>
      <c r="P14" s="44">
        <v>99</v>
      </c>
      <c r="Q14" s="77" t="s">
        <v>32</v>
      </c>
      <c r="R14" s="44">
        <v>126</v>
      </c>
      <c r="S14" s="77" t="s">
        <v>32</v>
      </c>
      <c r="T14" s="45">
        <f t="shared" si="7"/>
        <v>5083</v>
      </c>
    </row>
    <row r="15" spans="1:20" x14ac:dyDescent="0.25">
      <c r="A15" s="76" t="s">
        <v>20</v>
      </c>
      <c r="B15" s="44">
        <v>5</v>
      </c>
      <c r="C15" s="80">
        <f t="shared" si="0"/>
        <v>3.927729772191673E-3</v>
      </c>
      <c r="D15" s="44">
        <v>24</v>
      </c>
      <c r="E15" s="80">
        <f t="shared" si="1"/>
        <v>1.8853102906520033E-2</v>
      </c>
      <c r="F15" s="44">
        <v>36</v>
      </c>
      <c r="G15" s="80">
        <f t="shared" si="2"/>
        <v>2.8279654359780047E-2</v>
      </c>
      <c r="H15" s="44">
        <v>142</v>
      </c>
      <c r="I15" s="80">
        <f t="shared" si="3"/>
        <v>0.11154752553024352</v>
      </c>
      <c r="J15" s="44">
        <v>1</v>
      </c>
      <c r="K15" s="80">
        <f t="shared" si="4"/>
        <v>7.855459544383347E-4</v>
      </c>
      <c r="L15" s="44">
        <v>1000</v>
      </c>
      <c r="M15" s="80">
        <f t="shared" si="5"/>
        <v>0.78554595443833464</v>
      </c>
      <c r="N15" s="44">
        <v>65</v>
      </c>
      <c r="O15" s="80">
        <f t="shared" si="6"/>
        <v>5.1060487038491753E-2</v>
      </c>
      <c r="P15" s="44">
        <v>0</v>
      </c>
      <c r="Q15" s="77" t="s">
        <v>32</v>
      </c>
      <c r="R15" s="44">
        <v>26</v>
      </c>
      <c r="S15" s="77" t="s">
        <v>32</v>
      </c>
      <c r="T15" s="45">
        <f t="shared" si="7"/>
        <v>1299</v>
      </c>
    </row>
    <row r="16" spans="1:20" x14ac:dyDescent="0.25">
      <c r="A16" s="76" t="s">
        <v>21</v>
      </c>
      <c r="B16" s="44">
        <v>25</v>
      </c>
      <c r="C16" s="80">
        <f t="shared" si="0"/>
        <v>7.7591558038485409E-3</v>
      </c>
      <c r="D16" s="44">
        <v>142</v>
      </c>
      <c r="E16" s="80">
        <f t="shared" si="1"/>
        <v>4.4072004965859717E-2</v>
      </c>
      <c r="F16" s="44">
        <v>278</v>
      </c>
      <c r="G16" s="80">
        <f t="shared" si="2"/>
        <v>8.6281812538795785E-2</v>
      </c>
      <c r="H16" s="44">
        <v>565</v>
      </c>
      <c r="I16" s="80">
        <f t="shared" si="3"/>
        <v>0.17535692116697704</v>
      </c>
      <c r="J16" s="44">
        <v>8</v>
      </c>
      <c r="K16" s="80">
        <f t="shared" si="4"/>
        <v>2.4829298572315332E-3</v>
      </c>
      <c r="L16" s="44">
        <v>1990</v>
      </c>
      <c r="M16" s="80">
        <f t="shared" si="5"/>
        <v>0.61762880198634384</v>
      </c>
      <c r="N16" s="44">
        <v>214</v>
      </c>
      <c r="O16" s="80">
        <f t="shared" si="6"/>
        <v>6.6418373680943513E-2</v>
      </c>
      <c r="P16" s="44">
        <v>9</v>
      </c>
      <c r="Q16" s="77" t="s">
        <v>32</v>
      </c>
      <c r="R16" s="44">
        <v>73</v>
      </c>
      <c r="S16" s="77" t="s">
        <v>32</v>
      </c>
      <c r="T16" s="45">
        <f t="shared" si="7"/>
        <v>3304</v>
      </c>
    </row>
    <row r="17" spans="1:20" x14ac:dyDescent="0.25">
      <c r="A17" s="76" t="s">
        <v>22</v>
      </c>
      <c r="B17" s="44">
        <v>7</v>
      </c>
      <c r="C17" s="80">
        <f t="shared" si="0"/>
        <v>1.9011406844106464E-3</v>
      </c>
      <c r="D17" s="44">
        <v>145</v>
      </c>
      <c r="E17" s="80">
        <f t="shared" si="1"/>
        <v>3.9380771319934817E-2</v>
      </c>
      <c r="F17" s="44">
        <v>285</v>
      </c>
      <c r="G17" s="80">
        <f t="shared" si="2"/>
        <v>7.7403585008147743E-2</v>
      </c>
      <c r="H17" s="44">
        <v>957</v>
      </c>
      <c r="I17" s="80">
        <f t="shared" si="3"/>
        <v>0.25991309071156982</v>
      </c>
      <c r="J17" s="44">
        <v>0</v>
      </c>
      <c r="K17" s="81">
        <f t="shared" si="4"/>
        <v>0</v>
      </c>
      <c r="L17" s="44">
        <v>2088</v>
      </c>
      <c r="M17" s="80">
        <f t="shared" si="5"/>
        <v>0.56708310700706133</v>
      </c>
      <c r="N17" s="44">
        <v>200</v>
      </c>
      <c r="O17" s="80">
        <f t="shared" si="6"/>
        <v>5.4318305268875614E-2</v>
      </c>
      <c r="P17" s="44">
        <v>21</v>
      </c>
      <c r="Q17" s="77" t="s">
        <v>32</v>
      </c>
      <c r="R17" s="44">
        <v>78</v>
      </c>
      <c r="S17" s="77" t="s">
        <v>32</v>
      </c>
      <c r="T17" s="45">
        <f t="shared" si="7"/>
        <v>3781</v>
      </c>
    </row>
    <row r="18" spans="1:20" x14ac:dyDescent="0.25">
      <c r="A18" s="91" t="s">
        <v>27</v>
      </c>
      <c r="B18" s="82">
        <v>5</v>
      </c>
      <c r="C18" s="79">
        <f t="shared" si="0"/>
        <v>3.3422459893048127E-3</v>
      </c>
      <c r="D18" s="82">
        <v>42</v>
      </c>
      <c r="E18" s="79">
        <f t="shared" si="1"/>
        <v>2.8074866310160429E-2</v>
      </c>
      <c r="F18" s="82">
        <v>269</v>
      </c>
      <c r="G18" s="79">
        <f t="shared" si="2"/>
        <v>0.17981283422459893</v>
      </c>
      <c r="H18" s="82">
        <v>241</v>
      </c>
      <c r="I18" s="79">
        <f t="shared" si="3"/>
        <v>0.16109625668449198</v>
      </c>
      <c r="J18" s="82">
        <v>0</v>
      </c>
      <c r="K18" s="80">
        <f t="shared" si="4"/>
        <v>0</v>
      </c>
      <c r="L18" s="82">
        <v>899</v>
      </c>
      <c r="M18" s="79">
        <f t="shared" si="5"/>
        <v>0.60093582887700536</v>
      </c>
      <c r="N18" s="82">
        <v>40</v>
      </c>
      <c r="O18" s="79">
        <v>0.09</v>
      </c>
      <c r="P18" s="82">
        <v>9</v>
      </c>
      <c r="Q18" s="75" t="s">
        <v>32</v>
      </c>
      <c r="R18" s="82">
        <v>106</v>
      </c>
      <c r="S18" s="75" t="s">
        <v>32</v>
      </c>
      <c r="T18" s="88">
        <f t="shared" si="7"/>
        <v>1611</v>
      </c>
    </row>
    <row r="19" spans="1:20" x14ac:dyDescent="0.25">
      <c r="A19" s="91" t="s">
        <v>10</v>
      </c>
      <c r="B19" s="82">
        <f>SUM(B20:B23)</f>
        <v>60</v>
      </c>
      <c r="C19" s="79">
        <f t="shared" si="0"/>
        <v>2.0211547530822609E-3</v>
      </c>
      <c r="D19" s="82">
        <f>SUM(D20:D23)</f>
        <v>1215</v>
      </c>
      <c r="E19" s="79">
        <f t="shared" si="1"/>
        <v>4.0928383749915788E-2</v>
      </c>
      <c r="F19" s="82">
        <f>SUM(F20:F23)</f>
        <v>3941</v>
      </c>
      <c r="G19" s="79">
        <f t="shared" si="2"/>
        <v>0.13275618136495318</v>
      </c>
      <c r="H19" s="82">
        <f>SUM(H20:H23)</f>
        <v>4570</v>
      </c>
      <c r="I19" s="79">
        <f t="shared" si="3"/>
        <v>0.15394462035976555</v>
      </c>
      <c r="J19" s="82">
        <f>SUM(J20:J23)</f>
        <v>19</v>
      </c>
      <c r="K19" s="79">
        <f t="shared" si="4"/>
        <v>6.4003233847604929E-4</v>
      </c>
      <c r="L19" s="82">
        <f>SUM(L20:L23)</f>
        <v>18790</v>
      </c>
      <c r="M19" s="79">
        <f t="shared" si="5"/>
        <v>0.63295829684026139</v>
      </c>
      <c r="N19" s="82">
        <f>SUM(N20:N23)</f>
        <v>1091</v>
      </c>
      <c r="O19" s="79">
        <f t="shared" si="6"/>
        <v>3.6751330593545781E-2</v>
      </c>
      <c r="P19" s="82">
        <f>SUM(P20:P23)</f>
        <v>327</v>
      </c>
      <c r="Q19" s="75" t="s">
        <v>32</v>
      </c>
      <c r="R19" s="82">
        <f>SUM(R20:R23)</f>
        <v>1560</v>
      </c>
      <c r="S19" s="75" t="s">
        <v>32</v>
      </c>
      <c r="T19" s="88">
        <f t="shared" si="7"/>
        <v>31573</v>
      </c>
    </row>
    <row r="20" spans="1:20" x14ac:dyDescent="0.25">
      <c r="A20" s="76" t="s">
        <v>23</v>
      </c>
      <c r="B20" s="44">
        <v>10</v>
      </c>
      <c r="C20" s="80">
        <f t="shared" si="0"/>
        <v>9.4064528266390741E-4</v>
      </c>
      <c r="D20" s="44">
        <v>478</v>
      </c>
      <c r="E20" s="80">
        <f t="shared" si="1"/>
        <v>4.4962844511334775E-2</v>
      </c>
      <c r="F20" s="44">
        <v>1315</v>
      </c>
      <c r="G20" s="80">
        <f t="shared" si="2"/>
        <v>0.12369485467030383</v>
      </c>
      <c r="H20" s="44">
        <v>1700</v>
      </c>
      <c r="I20" s="80">
        <f t="shared" si="3"/>
        <v>0.15990969805286426</v>
      </c>
      <c r="J20" s="44">
        <v>11</v>
      </c>
      <c r="K20" s="80">
        <f t="shared" si="4"/>
        <v>1.0347098109302981E-3</v>
      </c>
      <c r="L20" s="44">
        <v>6754</v>
      </c>
      <c r="M20" s="80">
        <f t="shared" si="5"/>
        <v>0.63531182391120311</v>
      </c>
      <c r="N20" s="44">
        <v>363</v>
      </c>
      <c r="O20" s="80">
        <f t="shared" si="6"/>
        <v>3.4145423760699838E-2</v>
      </c>
      <c r="P20" s="44">
        <v>179</v>
      </c>
      <c r="Q20" s="77" t="s">
        <v>32</v>
      </c>
      <c r="R20" s="44">
        <v>344</v>
      </c>
      <c r="S20" s="77" t="s">
        <v>32</v>
      </c>
      <c r="T20" s="45">
        <f t="shared" si="7"/>
        <v>11154</v>
      </c>
    </row>
    <row r="21" spans="1:20" x14ac:dyDescent="0.25">
      <c r="A21" s="76" t="s">
        <v>24</v>
      </c>
      <c r="B21" s="44">
        <v>19</v>
      </c>
      <c r="C21" s="80">
        <f t="shared" si="0"/>
        <v>4.1072200605274537E-3</v>
      </c>
      <c r="D21" s="44">
        <v>175</v>
      </c>
      <c r="E21" s="80">
        <f t="shared" si="1"/>
        <v>3.7829658452226543E-2</v>
      </c>
      <c r="F21" s="44">
        <v>465</v>
      </c>
      <c r="G21" s="80">
        <f t="shared" si="2"/>
        <v>0.10051880674448768</v>
      </c>
      <c r="H21" s="44">
        <v>580</v>
      </c>
      <c r="I21" s="80">
        <f t="shared" si="3"/>
        <v>0.12537829658452226</v>
      </c>
      <c r="J21" s="44">
        <v>4</v>
      </c>
      <c r="K21" s="80">
        <f t="shared" si="4"/>
        <v>8.6467790747946386E-4</v>
      </c>
      <c r="L21" s="44">
        <v>3223</v>
      </c>
      <c r="M21" s="80">
        <f t="shared" si="5"/>
        <v>0.696714223951578</v>
      </c>
      <c r="N21" s="44">
        <v>160</v>
      </c>
      <c r="O21" s="80">
        <f t="shared" si="6"/>
        <v>3.4587116299178558E-2</v>
      </c>
      <c r="P21" s="44">
        <v>42</v>
      </c>
      <c r="Q21" s="77" t="s">
        <v>32</v>
      </c>
      <c r="R21" s="44">
        <v>303</v>
      </c>
      <c r="S21" s="77" t="s">
        <v>32</v>
      </c>
      <c r="T21" s="45">
        <f t="shared" si="7"/>
        <v>4971</v>
      </c>
    </row>
    <row r="22" spans="1:20" x14ac:dyDescent="0.25">
      <c r="A22" s="76" t="s">
        <v>25</v>
      </c>
      <c r="B22" s="44">
        <v>21</v>
      </c>
      <c r="C22" s="80">
        <f t="shared" si="0"/>
        <v>2.3387905111927833E-3</v>
      </c>
      <c r="D22" s="44">
        <v>312</v>
      </c>
      <c r="E22" s="80">
        <f t="shared" si="1"/>
        <v>3.4747744737721346E-2</v>
      </c>
      <c r="F22" s="44">
        <v>1663</v>
      </c>
      <c r="G22" s="80">
        <f t="shared" si="2"/>
        <v>0.18520993429112373</v>
      </c>
      <c r="H22" s="44">
        <v>1160</v>
      </c>
      <c r="I22" s="80">
        <f t="shared" si="3"/>
        <v>0.12919033299922039</v>
      </c>
      <c r="J22" s="44">
        <v>3</v>
      </c>
      <c r="K22" s="80">
        <f t="shared" si="4"/>
        <v>3.3411293017039759E-4</v>
      </c>
      <c r="L22" s="44">
        <v>5419</v>
      </c>
      <c r="M22" s="80">
        <f t="shared" si="5"/>
        <v>0.60351932286446153</v>
      </c>
      <c r="N22" s="44">
        <v>401</v>
      </c>
      <c r="O22" s="80">
        <f t="shared" si="6"/>
        <v>4.4659761666109812E-2</v>
      </c>
      <c r="P22" s="44">
        <v>106</v>
      </c>
      <c r="Q22" s="77" t="s">
        <v>32</v>
      </c>
      <c r="R22" s="44">
        <v>732</v>
      </c>
      <c r="S22" s="77" t="s">
        <v>32</v>
      </c>
      <c r="T22" s="45">
        <f t="shared" si="7"/>
        <v>9817</v>
      </c>
    </row>
    <row r="23" spans="1:20" x14ac:dyDescent="0.25">
      <c r="A23" s="76" t="s">
        <v>26</v>
      </c>
      <c r="B23" s="44">
        <v>10</v>
      </c>
      <c r="C23" s="80">
        <f t="shared" si="0"/>
        <v>1.834862385321101E-3</v>
      </c>
      <c r="D23">
        <v>250</v>
      </c>
      <c r="E23" s="80">
        <f t="shared" si="1"/>
        <v>4.5871559633027525E-2</v>
      </c>
      <c r="F23" s="44">
        <v>498</v>
      </c>
      <c r="G23" s="80">
        <f t="shared" si="2"/>
        <v>9.1376146788990822E-2</v>
      </c>
      <c r="H23" s="44">
        <v>1130</v>
      </c>
      <c r="I23" s="80">
        <f t="shared" si="3"/>
        <v>0.20733944954128442</v>
      </c>
      <c r="J23" s="44">
        <v>1</v>
      </c>
      <c r="K23" s="80">
        <f t="shared" si="4"/>
        <v>1.8348623853211009E-4</v>
      </c>
      <c r="L23" s="44">
        <v>3394</v>
      </c>
      <c r="M23" s="80">
        <f t="shared" si="5"/>
        <v>0.62275229357798167</v>
      </c>
      <c r="N23" s="44">
        <v>167</v>
      </c>
      <c r="O23" s="80">
        <f t="shared" si="6"/>
        <v>3.0642201834862385E-2</v>
      </c>
      <c r="P23" s="44">
        <v>0</v>
      </c>
      <c r="Q23" s="77" t="s">
        <v>32</v>
      </c>
      <c r="R23" s="44">
        <v>181</v>
      </c>
      <c r="S23" s="77" t="s">
        <v>32</v>
      </c>
      <c r="T23" s="45">
        <f t="shared" si="7"/>
        <v>5631</v>
      </c>
    </row>
    <row r="24" spans="1:20" x14ac:dyDescent="0.25">
      <c r="T24" s="89"/>
    </row>
    <row r="25" spans="1:20" x14ac:dyDescent="0.25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</row>
    <row r="26" spans="1:20" ht="30" customHeight="1" x14ac:dyDescent="0.25">
      <c r="A26" s="94" t="s">
        <v>34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</row>
    <row r="27" spans="1:20" x14ac:dyDescent="0.25">
      <c r="A27" s="92" t="s">
        <v>37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</row>
    <row r="28" spans="1:20" x14ac:dyDescent="0.25">
      <c r="A28" s="92" t="s">
        <v>53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</row>
  </sheetData>
  <mergeCells count="13">
    <mergeCell ref="A25:T25"/>
    <mergeCell ref="A26:T26"/>
    <mergeCell ref="A27:T27"/>
    <mergeCell ref="A28:T28"/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ageMargins left="0.25" right="0.25" top="0.75" bottom="0.75" header="0.3" footer="0.3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T28"/>
  <sheetViews>
    <sheetView workbookViewId="0">
      <selection activeCell="A3" sqref="A3"/>
    </sheetView>
  </sheetViews>
  <sheetFormatPr defaultRowHeight="15" x14ac:dyDescent="0.25"/>
  <cols>
    <col min="1" max="1" width="28.7109375" customWidth="1"/>
    <col min="2" max="2" width="6.85546875" style="44" customWidth="1"/>
    <col min="3" max="3" width="6.85546875" style="48" customWidth="1"/>
    <col min="4" max="4" width="6.85546875" style="44" customWidth="1"/>
    <col min="5" max="5" width="6.85546875" style="48" customWidth="1"/>
    <col min="6" max="6" width="6.85546875" style="44" customWidth="1"/>
    <col min="7" max="7" width="6.85546875" style="48" customWidth="1"/>
    <col min="8" max="8" width="6.85546875" style="44" customWidth="1"/>
    <col min="9" max="9" width="6.85546875" style="48" customWidth="1"/>
    <col min="10" max="10" width="6.85546875" style="44" customWidth="1"/>
    <col min="11" max="11" width="6.85546875" style="48" customWidth="1"/>
    <col min="12" max="12" width="6.85546875" style="44" customWidth="1"/>
    <col min="13" max="13" width="6.85546875" style="48" customWidth="1"/>
    <col min="14" max="14" width="6.85546875" style="44" customWidth="1"/>
    <col min="15" max="15" width="6.85546875" style="48" customWidth="1"/>
    <col min="16" max="16" width="6.85546875" style="44" customWidth="1"/>
    <col min="17" max="17" width="6.85546875" style="48" customWidth="1"/>
    <col min="18" max="18" width="6.85546875" style="44" customWidth="1"/>
    <col min="19" max="19" width="6.85546875" style="48" customWidth="1"/>
    <col min="20" max="20" width="13.7109375" style="44" customWidth="1"/>
  </cols>
  <sheetData>
    <row r="1" spans="1:20" ht="15.75" x14ac:dyDescent="0.25">
      <c r="A1" s="97" t="s">
        <v>50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x14ac:dyDescent="0.25">
      <c r="A2" s="84" t="s">
        <v>33</v>
      </c>
      <c r="B2" s="85"/>
      <c r="C2" s="86"/>
      <c r="D2" s="85"/>
      <c r="E2" s="86"/>
      <c r="F2" s="85"/>
      <c r="G2" s="86"/>
      <c r="H2" s="85"/>
      <c r="I2" s="86"/>
      <c r="J2" s="85"/>
      <c r="K2" s="86"/>
      <c r="L2" s="85"/>
      <c r="M2" s="86"/>
      <c r="N2" s="85"/>
      <c r="O2" s="86"/>
      <c r="P2" s="85"/>
      <c r="Q2" s="86"/>
      <c r="R2" s="85"/>
      <c r="S2" s="86"/>
      <c r="T2" s="85"/>
    </row>
    <row r="3" spans="1:20" ht="51.95" customHeight="1" x14ac:dyDescent="0.25">
      <c r="A3" s="56"/>
      <c r="B3" s="98" t="s">
        <v>0</v>
      </c>
      <c r="C3" s="99"/>
      <c r="D3" s="98" t="s">
        <v>1</v>
      </c>
      <c r="E3" s="99"/>
      <c r="F3" s="98" t="s">
        <v>2</v>
      </c>
      <c r="G3" s="99"/>
      <c r="H3" s="98" t="s">
        <v>3</v>
      </c>
      <c r="I3" s="99"/>
      <c r="J3" s="98" t="s">
        <v>4</v>
      </c>
      <c r="K3" s="99"/>
      <c r="L3" s="98" t="s">
        <v>5</v>
      </c>
      <c r="M3" s="99"/>
      <c r="N3" s="98" t="s">
        <v>6</v>
      </c>
      <c r="O3" s="100"/>
      <c r="P3" s="101" t="s">
        <v>7</v>
      </c>
      <c r="Q3" s="99"/>
      <c r="R3" s="98" t="s">
        <v>28</v>
      </c>
      <c r="S3" s="102"/>
      <c r="T3" s="67" t="s">
        <v>8</v>
      </c>
    </row>
    <row r="4" spans="1:20" x14ac:dyDescent="0.25">
      <c r="A4" s="57" t="s">
        <v>49</v>
      </c>
      <c r="B4" s="58">
        <f>SUM(B6:B17,B18,B20:B23)</f>
        <v>171</v>
      </c>
      <c r="C4" s="59">
        <f t="shared" ref="C4:C5" si="0">B4/($T4-$P4-$R4)</f>
        <v>2.1746041838875819E-3</v>
      </c>
      <c r="D4" s="58">
        <f>SUM(D6:D17,D18,D20:D23)</f>
        <v>3247</v>
      </c>
      <c r="E4" s="59">
        <f t="shared" ref="E4:E23" si="1">D4/($T4-$P4-$R4)</f>
        <v>4.129204552680104E-2</v>
      </c>
      <c r="F4" s="58">
        <f>SUM(F6:F17,F18,F20:F23)</f>
        <v>12909</v>
      </c>
      <c r="G4" s="59">
        <f t="shared" ref="G4:G23" si="2">F4/($T4-$P4-$R4)</f>
        <v>0.16416354040821518</v>
      </c>
      <c r="H4" s="58">
        <f>SUM(H6:H17,H18,H20:H23)</f>
        <v>17055</v>
      </c>
      <c r="I4" s="59">
        <f t="shared" ref="I4:I23" si="3">H4/($T4-$P4-$R4)</f>
        <v>0.21688815412984039</v>
      </c>
      <c r="J4" s="58">
        <f>SUM(J6:J17,J18,J20:J23)</f>
        <v>111</v>
      </c>
      <c r="K4" s="59">
        <f t="shared" ref="K4:K23" si="4">J4/($T4-$P4-$R4)</f>
        <v>1.4115851719972022E-3</v>
      </c>
      <c r="L4" s="58">
        <f>SUM(L6:L17,L18,L20:L23)</f>
        <v>42525</v>
      </c>
      <c r="M4" s="59">
        <f t="shared" ref="M4:M23" si="5">L4/($T4-$P4-$R4)</f>
        <v>0.54078972467730657</v>
      </c>
      <c r="N4" s="58">
        <f>SUM(N6:N17,N18,N20:N23)</f>
        <v>2617</v>
      </c>
      <c r="O4" s="60">
        <f t="shared" ref="O4:O23" si="6">N4/($T4-$P4-$R4)</f>
        <v>3.3280345901952058E-2</v>
      </c>
      <c r="P4" s="61">
        <f>SUM(P6:P17,P18,P20:P23)</f>
        <v>516</v>
      </c>
      <c r="Q4" s="72" t="s">
        <v>32</v>
      </c>
      <c r="R4" s="58">
        <f>SUM(R6:R17,R18,R20:R23)</f>
        <v>3121</v>
      </c>
      <c r="S4" s="74" t="s">
        <v>32</v>
      </c>
      <c r="T4" s="50">
        <f>SUM(B4,D4,F4,H4,J4,L4,N4,P4,R4)</f>
        <v>82272</v>
      </c>
    </row>
    <row r="5" spans="1:20" x14ac:dyDescent="0.25">
      <c r="A5" s="62" t="s">
        <v>9</v>
      </c>
      <c r="B5" s="63">
        <f>SUM(B6:B17)</f>
        <v>107</v>
      </c>
      <c r="C5" s="64">
        <f t="shared" si="0"/>
        <v>2.3185265438786565E-3</v>
      </c>
      <c r="D5" s="63">
        <f>SUM(D6:D17)</f>
        <v>1970</v>
      </c>
      <c r="E5" s="64">
        <f t="shared" si="1"/>
        <v>4.2686890574214521E-2</v>
      </c>
      <c r="F5" s="63">
        <f>SUM(F6:F17)</f>
        <v>8494</v>
      </c>
      <c r="G5" s="64">
        <f t="shared" si="2"/>
        <v>0.18405200433369448</v>
      </c>
      <c r="H5" s="63">
        <f>SUM(H6:H17)</f>
        <v>12315</v>
      </c>
      <c r="I5" s="64">
        <f t="shared" si="3"/>
        <v>0.2668472372697725</v>
      </c>
      <c r="J5" s="63">
        <f>SUM(J6:J17)</f>
        <v>78</v>
      </c>
      <c r="K5" s="64">
        <f t="shared" si="4"/>
        <v>1.6901408450704226E-3</v>
      </c>
      <c r="L5" s="63">
        <f>SUM(L6:L17)</f>
        <v>21661</v>
      </c>
      <c r="M5" s="64">
        <f t="shared" si="5"/>
        <v>0.46936078006500542</v>
      </c>
      <c r="N5" s="63">
        <f>SUM(N6:N17)</f>
        <v>1525</v>
      </c>
      <c r="O5" s="65">
        <f t="shared" si="6"/>
        <v>3.3044420368364032E-2</v>
      </c>
      <c r="P5" s="66">
        <f>SUM(P6:P17)</f>
        <v>230</v>
      </c>
      <c r="Q5" s="73" t="s">
        <v>32</v>
      </c>
      <c r="R5" s="63">
        <f>SUM(R6:R17)</f>
        <v>1529</v>
      </c>
      <c r="S5" s="71" t="s">
        <v>32</v>
      </c>
      <c r="T5" s="51">
        <f t="shared" ref="T5:T23" si="7">SUM(B5,D5,F5,H5,J5,L5,N5,P5,R5)</f>
        <v>47909</v>
      </c>
    </row>
    <row r="6" spans="1:20" x14ac:dyDescent="0.25">
      <c r="A6" s="39" t="s">
        <v>11</v>
      </c>
      <c r="B6" s="43">
        <v>4</v>
      </c>
      <c r="C6" s="53">
        <f>B6/($T6-$P6-$R6)</f>
        <v>2.1881838074398249E-3</v>
      </c>
      <c r="D6" s="43">
        <v>58</v>
      </c>
      <c r="E6" s="53">
        <f t="shared" si="1"/>
        <v>3.1728665207877461E-2</v>
      </c>
      <c r="F6" s="43">
        <v>301</v>
      </c>
      <c r="G6" s="53">
        <f t="shared" si="2"/>
        <v>0.16466083150984684</v>
      </c>
      <c r="H6" s="43">
        <v>283</v>
      </c>
      <c r="I6" s="53">
        <f t="shared" si="3"/>
        <v>0.15481400437636761</v>
      </c>
      <c r="J6" s="43">
        <v>2</v>
      </c>
      <c r="K6" s="53">
        <f t="shared" si="4"/>
        <v>1.0940919037199124E-3</v>
      </c>
      <c r="L6" s="43">
        <v>1113</v>
      </c>
      <c r="M6" s="53">
        <f t="shared" si="5"/>
        <v>0.60886214442013131</v>
      </c>
      <c r="N6" s="43">
        <v>67</v>
      </c>
      <c r="O6" s="55">
        <f t="shared" si="6"/>
        <v>3.665207877461707E-2</v>
      </c>
      <c r="P6" s="46">
        <v>1</v>
      </c>
      <c r="Q6" s="68" t="s">
        <v>32</v>
      </c>
      <c r="R6" s="43">
        <v>29</v>
      </c>
      <c r="S6" s="70" t="s">
        <v>32</v>
      </c>
      <c r="T6" s="50">
        <f t="shared" si="7"/>
        <v>1858</v>
      </c>
    </row>
    <row r="7" spans="1:20" x14ac:dyDescent="0.25">
      <c r="A7" s="39" t="s">
        <v>12</v>
      </c>
      <c r="B7" s="43">
        <v>6</v>
      </c>
      <c r="C7" s="53">
        <f t="shared" ref="C7:C23" si="8">B7/($T7-$P7-$R7)</f>
        <v>1.92E-3</v>
      </c>
      <c r="D7" s="43">
        <v>171</v>
      </c>
      <c r="E7" s="53">
        <f t="shared" si="1"/>
        <v>5.4719999999999998E-2</v>
      </c>
      <c r="F7" s="43">
        <v>1209</v>
      </c>
      <c r="G7" s="53">
        <f t="shared" si="2"/>
        <v>0.38688</v>
      </c>
      <c r="H7" s="43">
        <v>982</v>
      </c>
      <c r="I7" s="53">
        <f t="shared" si="3"/>
        <v>0.31424000000000002</v>
      </c>
      <c r="J7" s="43">
        <v>6</v>
      </c>
      <c r="K7" s="53">
        <f t="shared" si="4"/>
        <v>1.92E-3</v>
      </c>
      <c r="L7" s="43">
        <v>675</v>
      </c>
      <c r="M7" s="53">
        <f t="shared" si="5"/>
        <v>0.216</v>
      </c>
      <c r="N7" s="43">
        <v>76</v>
      </c>
      <c r="O7" s="55">
        <f t="shared" si="6"/>
        <v>2.4320000000000001E-2</v>
      </c>
      <c r="P7" s="46">
        <v>2</v>
      </c>
      <c r="Q7" s="68" t="s">
        <v>32</v>
      </c>
      <c r="R7" s="43">
        <v>163</v>
      </c>
      <c r="S7" s="70" t="s">
        <v>32</v>
      </c>
      <c r="T7" s="50">
        <f t="shared" si="7"/>
        <v>3290</v>
      </c>
    </row>
    <row r="8" spans="1:20" x14ac:dyDescent="0.25">
      <c r="A8" s="39" t="s">
        <v>13</v>
      </c>
      <c r="B8" s="43">
        <v>16</v>
      </c>
      <c r="C8" s="53">
        <f t="shared" si="8"/>
        <v>2.3388393509720801E-3</v>
      </c>
      <c r="D8" s="43">
        <v>298</v>
      </c>
      <c r="E8" s="53">
        <f t="shared" si="1"/>
        <v>4.356088291185499E-2</v>
      </c>
      <c r="F8" s="43">
        <v>1707</v>
      </c>
      <c r="G8" s="53">
        <f t="shared" si="2"/>
        <v>0.24952492325683379</v>
      </c>
      <c r="H8" s="43">
        <v>1960</v>
      </c>
      <c r="I8" s="53">
        <f t="shared" si="3"/>
        <v>0.2865078204940798</v>
      </c>
      <c r="J8" s="43">
        <v>13</v>
      </c>
      <c r="K8" s="53">
        <f t="shared" si="4"/>
        <v>1.9003069726648151E-3</v>
      </c>
      <c r="L8" s="43">
        <v>2621</v>
      </c>
      <c r="M8" s="53">
        <f t="shared" si="5"/>
        <v>0.38313112118111387</v>
      </c>
      <c r="N8" s="43">
        <v>226</v>
      </c>
      <c r="O8" s="55">
        <f t="shared" si="6"/>
        <v>3.3036105832480629E-2</v>
      </c>
      <c r="P8" s="46">
        <v>44</v>
      </c>
      <c r="Q8" s="68" t="s">
        <v>32</v>
      </c>
      <c r="R8" s="43">
        <v>131</v>
      </c>
      <c r="S8" s="70" t="s">
        <v>32</v>
      </c>
      <c r="T8" s="50">
        <f t="shared" si="7"/>
        <v>7016</v>
      </c>
    </row>
    <row r="9" spans="1:20" x14ac:dyDescent="0.25">
      <c r="A9" s="39" t="s">
        <v>14</v>
      </c>
      <c r="B9" s="43">
        <v>6</v>
      </c>
      <c r="C9" s="53">
        <f t="shared" si="8"/>
        <v>1.2182741116751269E-3</v>
      </c>
      <c r="D9" s="43">
        <v>139</v>
      </c>
      <c r="E9" s="53">
        <f t="shared" si="1"/>
        <v>2.8223350253807105E-2</v>
      </c>
      <c r="F9" s="43">
        <v>1631</v>
      </c>
      <c r="G9" s="53">
        <f t="shared" si="2"/>
        <v>0.33116751269035533</v>
      </c>
      <c r="H9" s="43">
        <v>1673</v>
      </c>
      <c r="I9" s="53">
        <f t="shared" si="3"/>
        <v>0.3396954314720812</v>
      </c>
      <c r="J9" s="43">
        <v>7</v>
      </c>
      <c r="K9" s="53">
        <f t="shared" si="4"/>
        <v>1.4213197969543147E-3</v>
      </c>
      <c r="L9" s="43">
        <v>1340</v>
      </c>
      <c r="M9" s="53">
        <f t="shared" si="5"/>
        <v>0.27208121827411169</v>
      </c>
      <c r="N9" s="43">
        <v>129</v>
      </c>
      <c r="O9" s="55">
        <f t="shared" si="6"/>
        <v>2.619289340101523E-2</v>
      </c>
      <c r="P9" s="46">
        <v>12</v>
      </c>
      <c r="Q9" s="68" t="s">
        <v>32</v>
      </c>
      <c r="R9" s="43">
        <v>75</v>
      </c>
      <c r="S9" s="70" t="s">
        <v>32</v>
      </c>
      <c r="T9" s="50">
        <f t="shared" si="7"/>
        <v>5012</v>
      </c>
    </row>
    <row r="10" spans="1:20" x14ac:dyDescent="0.25">
      <c r="A10" s="39" t="s">
        <v>15</v>
      </c>
      <c r="B10" s="43">
        <v>14</v>
      </c>
      <c r="C10" s="53">
        <f t="shared" si="8"/>
        <v>2.4246622791825423E-3</v>
      </c>
      <c r="D10" s="43">
        <v>359</v>
      </c>
      <c r="E10" s="53">
        <f t="shared" si="1"/>
        <v>6.2175268444752338E-2</v>
      </c>
      <c r="F10" s="43">
        <v>1088</v>
      </c>
      <c r="G10" s="53">
        <f t="shared" si="2"/>
        <v>0.1884308971250433</v>
      </c>
      <c r="H10" s="43">
        <v>1315</v>
      </c>
      <c r="I10" s="53">
        <f t="shared" si="3"/>
        <v>0.22774506408036024</v>
      </c>
      <c r="J10" s="43">
        <v>6</v>
      </c>
      <c r="K10" s="53">
        <f t="shared" si="4"/>
        <v>1.0391409767925182E-3</v>
      </c>
      <c r="L10" s="43">
        <v>2826</v>
      </c>
      <c r="M10" s="53">
        <f t="shared" si="5"/>
        <v>0.48943540006927605</v>
      </c>
      <c r="N10" s="43">
        <v>166</v>
      </c>
      <c r="O10" s="55">
        <f t="shared" si="6"/>
        <v>2.8749567024593001E-2</v>
      </c>
      <c r="P10" s="46">
        <v>2</v>
      </c>
      <c r="Q10" s="68" t="s">
        <v>32</v>
      </c>
      <c r="R10" s="43">
        <v>227</v>
      </c>
      <c r="S10" s="70" t="s">
        <v>32</v>
      </c>
      <c r="T10" s="50">
        <f t="shared" si="7"/>
        <v>6003</v>
      </c>
    </row>
    <row r="11" spans="1:20" x14ac:dyDescent="0.25">
      <c r="A11" s="39" t="s">
        <v>16</v>
      </c>
      <c r="B11" s="43">
        <v>2</v>
      </c>
      <c r="C11" s="53">
        <f t="shared" si="8"/>
        <v>8.0192461908580592E-4</v>
      </c>
      <c r="D11" s="43">
        <v>99</v>
      </c>
      <c r="E11" s="53">
        <f t="shared" si="1"/>
        <v>3.9695268644747393E-2</v>
      </c>
      <c r="F11" s="43">
        <v>230</v>
      </c>
      <c r="G11" s="53">
        <f t="shared" si="2"/>
        <v>9.2221331194867681E-2</v>
      </c>
      <c r="H11" s="43">
        <v>449</v>
      </c>
      <c r="I11" s="53">
        <f t="shared" si="3"/>
        <v>0.18003207698476342</v>
      </c>
      <c r="J11" s="43">
        <v>3</v>
      </c>
      <c r="K11" s="53">
        <f t="shared" si="4"/>
        <v>1.2028869286287089E-3</v>
      </c>
      <c r="L11" s="43">
        <v>1603</v>
      </c>
      <c r="M11" s="53">
        <f t="shared" si="5"/>
        <v>0.64274258219727343</v>
      </c>
      <c r="N11" s="43">
        <v>108</v>
      </c>
      <c r="O11" s="55">
        <f t="shared" si="6"/>
        <v>4.330392943063352E-2</v>
      </c>
      <c r="P11" s="46">
        <v>0</v>
      </c>
      <c r="Q11" s="68" t="s">
        <v>32</v>
      </c>
      <c r="R11" s="43">
        <v>53</v>
      </c>
      <c r="S11" s="70" t="s">
        <v>32</v>
      </c>
      <c r="T11" s="50">
        <f t="shared" si="7"/>
        <v>2547</v>
      </c>
    </row>
    <row r="12" spans="1:20" x14ac:dyDescent="0.25">
      <c r="A12" s="39" t="s">
        <v>17</v>
      </c>
      <c r="B12" s="43">
        <v>9</v>
      </c>
      <c r="C12" s="53">
        <f t="shared" si="8"/>
        <v>1.5065282892534316E-3</v>
      </c>
      <c r="D12" s="43">
        <v>208</v>
      </c>
      <c r="E12" s="53">
        <f t="shared" si="1"/>
        <v>3.4817542684968193E-2</v>
      </c>
      <c r="F12" s="43">
        <v>670</v>
      </c>
      <c r="G12" s="53">
        <f t="shared" si="2"/>
        <v>0.11215266153331102</v>
      </c>
      <c r="H12" s="43">
        <v>1892</v>
      </c>
      <c r="I12" s="53">
        <f t="shared" si="3"/>
        <v>0.31670572480749914</v>
      </c>
      <c r="J12" s="43">
        <v>9</v>
      </c>
      <c r="K12" s="53">
        <f t="shared" si="4"/>
        <v>1.5065282892534316E-3</v>
      </c>
      <c r="L12" s="43">
        <v>2905</v>
      </c>
      <c r="M12" s="53">
        <f t="shared" si="5"/>
        <v>0.48627385336457984</v>
      </c>
      <c r="N12" s="43">
        <v>281</v>
      </c>
      <c r="O12" s="55">
        <f t="shared" si="6"/>
        <v>4.7037161031134915E-2</v>
      </c>
      <c r="P12" s="46">
        <v>23</v>
      </c>
      <c r="Q12" s="68" t="s">
        <v>32</v>
      </c>
      <c r="R12" s="43">
        <v>240</v>
      </c>
      <c r="S12" s="70" t="s">
        <v>32</v>
      </c>
      <c r="T12" s="50">
        <f t="shared" si="7"/>
        <v>6237</v>
      </c>
    </row>
    <row r="13" spans="1:20" x14ac:dyDescent="0.25">
      <c r="A13" s="39" t="s">
        <v>18</v>
      </c>
      <c r="B13" s="43">
        <v>2</v>
      </c>
      <c r="C13" s="53">
        <f t="shared" si="8"/>
        <v>1.6051364365971107E-3</v>
      </c>
      <c r="D13" s="43">
        <v>21</v>
      </c>
      <c r="E13" s="53">
        <f t="shared" si="1"/>
        <v>1.6853932584269662E-2</v>
      </c>
      <c r="F13" s="43">
        <v>30</v>
      </c>
      <c r="G13" s="53">
        <f t="shared" si="2"/>
        <v>2.4077046548956663E-2</v>
      </c>
      <c r="H13" s="43">
        <v>155</v>
      </c>
      <c r="I13" s="53">
        <f t="shared" si="3"/>
        <v>0.12439807383627609</v>
      </c>
      <c r="J13" s="43">
        <v>5</v>
      </c>
      <c r="K13" s="53">
        <f t="shared" si="4"/>
        <v>4.0128410914927765E-3</v>
      </c>
      <c r="L13" s="43">
        <v>1012</v>
      </c>
      <c r="M13" s="53">
        <f t="shared" si="5"/>
        <v>0.812199036918138</v>
      </c>
      <c r="N13" s="43">
        <v>21</v>
      </c>
      <c r="O13" s="55">
        <f t="shared" si="6"/>
        <v>1.6853932584269662E-2</v>
      </c>
      <c r="P13" s="46">
        <v>1</v>
      </c>
      <c r="Q13" s="68" t="s">
        <v>32</v>
      </c>
      <c r="R13" s="43">
        <v>52</v>
      </c>
      <c r="S13" s="70" t="s">
        <v>32</v>
      </c>
      <c r="T13" s="50">
        <f t="shared" si="7"/>
        <v>1299</v>
      </c>
    </row>
    <row r="14" spans="1:20" x14ac:dyDescent="0.25">
      <c r="A14" s="39" t="s">
        <v>19</v>
      </c>
      <c r="B14" s="43">
        <v>10</v>
      </c>
      <c r="C14" s="53">
        <f t="shared" si="8"/>
        <v>1.946282600233554E-3</v>
      </c>
      <c r="D14" s="43">
        <v>260</v>
      </c>
      <c r="E14" s="53">
        <f t="shared" si="1"/>
        <v>5.0603347606072401E-2</v>
      </c>
      <c r="F14" s="43">
        <v>918</v>
      </c>
      <c r="G14" s="53">
        <f t="shared" si="2"/>
        <v>0.17866874270144026</v>
      </c>
      <c r="H14" s="43">
        <v>2025</v>
      </c>
      <c r="I14" s="53">
        <f t="shared" si="3"/>
        <v>0.39412222654729467</v>
      </c>
      <c r="J14" s="43">
        <v>15</v>
      </c>
      <c r="K14" s="53">
        <f t="shared" si="4"/>
        <v>2.9194239003503307E-3</v>
      </c>
      <c r="L14" s="43">
        <v>1796</v>
      </c>
      <c r="M14" s="53">
        <f t="shared" si="5"/>
        <v>0.34955235500194626</v>
      </c>
      <c r="N14" s="43">
        <v>114</v>
      </c>
      <c r="O14" s="55">
        <f t="shared" si="6"/>
        <v>2.2187621642662515E-2</v>
      </c>
      <c r="P14" s="46">
        <v>110</v>
      </c>
      <c r="Q14" s="68" t="s">
        <v>32</v>
      </c>
      <c r="R14" s="43">
        <v>165</v>
      </c>
      <c r="S14" s="70" t="s">
        <v>32</v>
      </c>
      <c r="T14" s="50">
        <f t="shared" si="7"/>
        <v>5413</v>
      </c>
    </row>
    <row r="15" spans="1:20" x14ac:dyDescent="0.25">
      <c r="A15" s="39" t="s">
        <v>20</v>
      </c>
      <c r="B15" s="43">
        <v>4</v>
      </c>
      <c r="C15" s="53">
        <f t="shared" si="8"/>
        <v>3.0627871362940277E-3</v>
      </c>
      <c r="D15" s="43">
        <v>19</v>
      </c>
      <c r="E15" s="53">
        <f t="shared" si="1"/>
        <v>1.4548238897396631E-2</v>
      </c>
      <c r="F15" s="43">
        <v>40</v>
      </c>
      <c r="G15" s="53">
        <f t="shared" si="2"/>
        <v>3.0627871362940276E-2</v>
      </c>
      <c r="H15" s="43">
        <v>177</v>
      </c>
      <c r="I15" s="53">
        <f t="shared" si="3"/>
        <v>0.13552833078101073</v>
      </c>
      <c r="J15" s="43">
        <v>2</v>
      </c>
      <c r="K15" s="53">
        <f t="shared" si="4"/>
        <v>1.5313935681470138E-3</v>
      </c>
      <c r="L15" s="43">
        <v>1029</v>
      </c>
      <c r="M15" s="53">
        <f t="shared" si="5"/>
        <v>0.78790199081163859</v>
      </c>
      <c r="N15" s="43">
        <v>35</v>
      </c>
      <c r="O15" s="55">
        <f t="shared" si="6"/>
        <v>2.679938744257274E-2</v>
      </c>
      <c r="P15" s="46">
        <v>0</v>
      </c>
      <c r="Q15" s="68" t="s">
        <v>32</v>
      </c>
      <c r="R15" s="43">
        <v>29</v>
      </c>
      <c r="S15" s="70" t="s">
        <v>32</v>
      </c>
      <c r="T15" s="50">
        <f t="shared" si="7"/>
        <v>1335</v>
      </c>
    </row>
    <row r="16" spans="1:20" x14ac:dyDescent="0.25">
      <c r="A16" s="39" t="s">
        <v>21</v>
      </c>
      <c r="B16" s="43">
        <v>29</v>
      </c>
      <c r="C16" s="53">
        <f t="shared" si="8"/>
        <v>7.7706323687031084E-3</v>
      </c>
      <c r="D16" s="43">
        <v>161</v>
      </c>
      <c r="E16" s="53">
        <f t="shared" si="1"/>
        <v>4.3140407288317258E-2</v>
      </c>
      <c r="F16" s="43">
        <v>340</v>
      </c>
      <c r="G16" s="53">
        <f t="shared" si="2"/>
        <v>9.1103965702036438E-2</v>
      </c>
      <c r="H16" s="43">
        <v>518</v>
      </c>
      <c r="I16" s="53">
        <f t="shared" si="3"/>
        <v>0.13879957127545553</v>
      </c>
      <c r="J16" s="43">
        <v>8</v>
      </c>
      <c r="K16" s="53">
        <f t="shared" si="4"/>
        <v>2.1436227224008574E-3</v>
      </c>
      <c r="L16" s="43">
        <v>2477</v>
      </c>
      <c r="M16" s="53">
        <f t="shared" si="5"/>
        <v>0.6637191854233655</v>
      </c>
      <c r="N16" s="43">
        <v>199</v>
      </c>
      <c r="O16" s="55">
        <f t="shared" si="6"/>
        <v>5.3322615219721328E-2</v>
      </c>
      <c r="P16" s="46">
        <v>15</v>
      </c>
      <c r="Q16" s="68" t="s">
        <v>32</v>
      </c>
      <c r="R16" s="43">
        <v>250</v>
      </c>
      <c r="S16" s="70" t="s">
        <v>32</v>
      </c>
      <c r="T16" s="50">
        <f t="shared" si="7"/>
        <v>3997</v>
      </c>
    </row>
    <row r="17" spans="1:20" x14ac:dyDescent="0.25">
      <c r="A17" s="39" t="s">
        <v>22</v>
      </c>
      <c r="B17" s="43">
        <v>5</v>
      </c>
      <c r="C17" s="53">
        <f t="shared" si="8"/>
        <v>1.3273161667109105E-3</v>
      </c>
      <c r="D17" s="43">
        <v>177</v>
      </c>
      <c r="E17" s="53">
        <f t="shared" si="1"/>
        <v>4.6986992301566236E-2</v>
      </c>
      <c r="F17" s="43">
        <v>330</v>
      </c>
      <c r="G17" s="53">
        <f t="shared" si="2"/>
        <v>8.7602867002920096E-2</v>
      </c>
      <c r="H17" s="43">
        <v>886</v>
      </c>
      <c r="I17" s="53">
        <f t="shared" si="3"/>
        <v>0.23520042474117334</v>
      </c>
      <c r="J17" s="43">
        <v>2</v>
      </c>
      <c r="K17" s="53">
        <f t="shared" si="4"/>
        <v>5.3092646668436425E-4</v>
      </c>
      <c r="L17" s="43">
        <v>2264</v>
      </c>
      <c r="M17" s="53">
        <f t="shared" si="5"/>
        <v>0.60100876028670025</v>
      </c>
      <c r="N17" s="43">
        <v>103</v>
      </c>
      <c r="O17" s="55">
        <f t="shared" si="6"/>
        <v>2.7342713034244757E-2</v>
      </c>
      <c r="P17" s="46">
        <v>20</v>
      </c>
      <c r="Q17" s="68" t="s">
        <v>32</v>
      </c>
      <c r="R17" s="43">
        <v>115</v>
      </c>
      <c r="S17" s="70" t="s">
        <v>32</v>
      </c>
      <c r="T17" s="50">
        <f t="shared" si="7"/>
        <v>3902</v>
      </c>
    </row>
    <row r="18" spans="1:20" x14ac:dyDescent="0.25">
      <c r="A18" s="33" t="s">
        <v>27</v>
      </c>
      <c r="B18" s="34">
        <v>2</v>
      </c>
      <c r="C18" s="52">
        <f t="shared" si="8"/>
        <v>1.3280212483399733E-3</v>
      </c>
      <c r="D18" s="34">
        <v>51</v>
      </c>
      <c r="E18" s="52">
        <f t="shared" si="1"/>
        <v>3.386454183266932E-2</v>
      </c>
      <c r="F18" s="34">
        <v>294</v>
      </c>
      <c r="G18" s="52">
        <f t="shared" si="2"/>
        <v>0.19521912350597609</v>
      </c>
      <c r="H18" s="34">
        <v>253</v>
      </c>
      <c r="I18" s="52">
        <f t="shared" si="3"/>
        <v>0.16799468791500663</v>
      </c>
      <c r="J18" s="34">
        <v>1</v>
      </c>
      <c r="K18" s="52">
        <f t="shared" si="4"/>
        <v>6.6401062416998667E-4</v>
      </c>
      <c r="L18" s="34">
        <v>865</v>
      </c>
      <c r="M18" s="52">
        <f t="shared" si="5"/>
        <v>0.57436918990703856</v>
      </c>
      <c r="N18" s="34">
        <v>40</v>
      </c>
      <c r="O18" s="54">
        <f t="shared" si="6"/>
        <v>2.6560424966799469E-2</v>
      </c>
      <c r="P18" s="40">
        <v>6</v>
      </c>
      <c r="Q18" s="69" t="s">
        <v>32</v>
      </c>
      <c r="R18" s="34">
        <v>129</v>
      </c>
      <c r="S18" s="71" t="s">
        <v>32</v>
      </c>
      <c r="T18" s="51">
        <f t="shared" si="7"/>
        <v>1641</v>
      </c>
    </row>
    <row r="19" spans="1:20" x14ac:dyDescent="0.25">
      <c r="A19" s="62" t="s">
        <v>10</v>
      </c>
      <c r="B19" s="63">
        <f>SUM(B20:B23)</f>
        <v>62</v>
      </c>
      <c r="C19" s="64">
        <f t="shared" si="8"/>
        <v>2.001355757125795E-3</v>
      </c>
      <c r="D19" s="63">
        <f>SUM(D20:D23)</f>
        <v>1226</v>
      </c>
      <c r="E19" s="64">
        <f t="shared" si="1"/>
        <v>3.957519610058427E-2</v>
      </c>
      <c r="F19" s="63">
        <f>SUM(F20:F23)</f>
        <v>4121</v>
      </c>
      <c r="G19" s="64">
        <f t="shared" si="2"/>
        <v>0.13302559798573227</v>
      </c>
      <c r="H19" s="63">
        <f>SUM(H20:H23)</f>
        <v>4487</v>
      </c>
      <c r="I19" s="64">
        <f t="shared" si="3"/>
        <v>0.14484005293908778</v>
      </c>
      <c r="J19" s="63">
        <f>SUM(J20:J23)</f>
        <v>32</v>
      </c>
      <c r="K19" s="64">
        <f t="shared" si="4"/>
        <v>1.0329578101294426E-3</v>
      </c>
      <c r="L19" s="63">
        <f>SUM(L20:L23)</f>
        <v>19999</v>
      </c>
      <c r="M19" s="64">
        <f t="shared" si="5"/>
        <v>0.64556635139933505</v>
      </c>
      <c r="N19" s="51">
        <f>SUM(N20:N23)</f>
        <v>1052</v>
      </c>
      <c r="O19" s="65">
        <f t="shared" si="6"/>
        <v>3.3958488008005425E-2</v>
      </c>
      <c r="P19" s="66">
        <f>SUM(P20:P23)</f>
        <v>280</v>
      </c>
      <c r="Q19" s="69" t="s">
        <v>32</v>
      </c>
      <c r="R19" s="63">
        <f>SUM(R20:R23)</f>
        <v>1463</v>
      </c>
      <c r="S19" s="71" t="s">
        <v>32</v>
      </c>
      <c r="T19" s="51">
        <f t="shared" si="7"/>
        <v>32722</v>
      </c>
    </row>
    <row r="20" spans="1:20" x14ac:dyDescent="0.25">
      <c r="A20" s="39" t="s">
        <v>23</v>
      </c>
      <c r="B20" s="43">
        <v>12</v>
      </c>
      <c r="C20" s="53">
        <f t="shared" si="8"/>
        <v>1.0615711252653928E-3</v>
      </c>
      <c r="D20" s="43">
        <v>515</v>
      </c>
      <c r="E20" s="53">
        <f t="shared" si="1"/>
        <v>4.5559094125973108E-2</v>
      </c>
      <c r="F20" s="43">
        <v>1391</v>
      </c>
      <c r="G20" s="53">
        <f t="shared" si="2"/>
        <v>0.12305378627034678</v>
      </c>
      <c r="H20" s="45">
        <v>1735</v>
      </c>
      <c r="I20" s="53">
        <f t="shared" si="3"/>
        <v>0.15348549186128804</v>
      </c>
      <c r="J20" s="43">
        <v>12</v>
      </c>
      <c r="K20" s="53">
        <f t="shared" si="4"/>
        <v>1.0615711252653928E-3</v>
      </c>
      <c r="L20" s="43">
        <v>7280</v>
      </c>
      <c r="M20" s="53">
        <f t="shared" si="5"/>
        <v>0.64401981599433833</v>
      </c>
      <c r="N20" s="43">
        <v>359</v>
      </c>
      <c r="O20" s="55">
        <f t="shared" si="6"/>
        <v>3.1758669497522998E-2</v>
      </c>
      <c r="P20" s="46">
        <v>166</v>
      </c>
      <c r="Q20" s="68" t="s">
        <v>32</v>
      </c>
      <c r="R20" s="43">
        <v>352</v>
      </c>
      <c r="S20" s="70" t="s">
        <v>32</v>
      </c>
      <c r="T20" s="50">
        <f t="shared" si="7"/>
        <v>11822</v>
      </c>
    </row>
    <row r="21" spans="1:20" x14ac:dyDescent="0.25">
      <c r="A21" s="39" t="s">
        <v>24</v>
      </c>
      <c r="B21" s="43">
        <v>17</v>
      </c>
      <c r="C21" s="53">
        <f t="shared" si="8"/>
        <v>3.5080478745356997E-3</v>
      </c>
      <c r="D21" s="43">
        <v>182</v>
      </c>
      <c r="E21" s="53">
        <f t="shared" si="1"/>
        <v>3.7556747833264549E-2</v>
      </c>
      <c r="F21" s="43">
        <v>476</v>
      </c>
      <c r="G21" s="53">
        <f t="shared" si="2"/>
        <v>9.8225340486999588E-2</v>
      </c>
      <c r="H21" s="45">
        <v>599</v>
      </c>
      <c r="I21" s="53">
        <f t="shared" si="3"/>
        <v>0.123607098638052</v>
      </c>
      <c r="J21" s="43">
        <v>9</v>
      </c>
      <c r="K21" s="53">
        <f t="shared" si="4"/>
        <v>1.8572018159306646E-3</v>
      </c>
      <c r="L21" s="43">
        <v>3394</v>
      </c>
      <c r="M21" s="53">
        <f t="shared" si="5"/>
        <v>0.7003714403631861</v>
      </c>
      <c r="N21" s="43">
        <v>169</v>
      </c>
      <c r="O21" s="55">
        <f t="shared" si="6"/>
        <v>3.4874122988031366E-2</v>
      </c>
      <c r="P21" s="46">
        <v>48</v>
      </c>
      <c r="Q21" s="68" t="s">
        <v>32</v>
      </c>
      <c r="R21" s="43">
        <v>314</v>
      </c>
      <c r="S21" s="70" t="s">
        <v>32</v>
      </c>
      <c r="T21" s="50">
        <f t="shared" si="7"/>
        <v>5208</v>
      </c>
    </row>
    <row r="22" spans="1:20" x14ac:dyDescent="0.25">
      <c r="A22" s="39" t="s">
        <v>25</v>
      </c>
      <c r="B22" s="43">
        <v>23</v>
      </c>
      <c r="C22" s="53">
        <f t="shared" si="8"/>
        <v>2.4530716723549489E-3</v>
      </c>
      <c r="D22" s="43">
        <v>293</v>
      </c>
      <c r="E22" s="53">
        <f t="shared" si="1"/>
        <v>3.125E-2</v>
      </c>
      <c r="F22" s="43">
        <v>1722</v>
      </c>
      <c r="G22" s="53">
        <f t="shared" si="2"/>
        <v>0.18366040955631399</v>
      </c>
      <c r="H22" s="45">
        <v>1112</v>
      </c>
      <c r="I22" s="53">
        <f t="shared" si="3"/>
        <v>0.11860068259385666</v>
      </c>
      <c r="J22" s="43">
        <v>7</v>
      </c>
      <c r="K22" s="53">
        <f t="shared" si="4"/>
        <v>7.465870307167236E-4</v>
      </c>
      <c r="L22" s="43">
        <v>5841</v>
      </c>
      <c r="M22" s="53">
        <f t="shared" si="5"/>
        <v>0.62297354948805461</v>
      </c>
      <c r="N22" s="43">
        <v>378</v>
      </c>
      <c r="O22" s="55">
        <f t="shared" si="6"/>
        <v>4.0315699658703075E-2</v>
      </c>
      <c r="P22" s="46">
        <v>65</v>
      </c>
      <c r="Q22" s="68" t="s">
        <v>32</v>
      </c>
      <c r="R22" s="43">
        <v>609</v>
      </c>
      <c r="S22" s="70" t="s">
        <v>32</v>
      </c>
      <c r="T22" s="50">
        <f t="shared" si="7"/>
        <v>10050</v>
      </c>
    </row>
    <row r="23" spans="1:20" x14ac:dyDescent="0.25">
      <c r="A23" s="39" t="s">
        <v>26</v>
      </c>
      <c r="B23" s="43">
        <v>10</v>
      </c>
      <c r="C23" s="53">
        <f t="shared" si="8"/>
        <v>1.8338529249954153E-3</v>
      </c>
      <c r="D23" s="43">
        <v>236</v>
      </c>
      <c r="E23" s="53">
        <f t="shared" si="1"/>
        <v>4.3278929029891805E-2</v>
      </c>
      <c r="F23" s="43">
        <v>532</v>
      </c>
      <c r="G23" s="53">
        <f t="shared" si="2"/>
        <v>9.7560975609756101E-2</v>
      </c>
      <c r="H23" s="45">
        <v>1041</v>
      </c>
      <c r="I23" s="53">
        <f t="shared" si="3"/>
        <v>0.19090408949202273</v>
      </c>
      <c r="J23" s="43">
        <v>4</v>
      </c>
      <c r="K23" s="53">
        <f t="shared" si="4"/>
        <v>7.3354116999816614E-4</v>
      </c>
      <c r="L23" s="43">
        <v>3484</v>
      </c>
      <c r="M23" s="53">
        <f t="shared" si="5"/>
        <v>0.63891435906840266</v>
      </c>
      <c r="N23" s="43">
        <v>146</v>
      </c>
      <c r="O23" s="55">
        <f t="shared" si="6"/>
        <v>2.6774252704933065E-2</v>
      </c>
      <c r="P23" s="46">
        <v>1</v>
      </c>
      <c r="Q23" s="68" t="s">
        <v>32</v>
      </c>
      <c r="R23" s="43">
        <v>188</v>
      </c>
      <c r="S23" s="70" t="s">
        <v>32</v>
      </c>
      <c r="T23" s="50">
        <f t="shared" si="7"/>
        <v>5642</v>
      </c>
    </row>
    <row r="24" spans="1:20" x14ac:dyDescent="0.25">
      <c r="A24" s="36"/>
      <c r="B24" s="38"/>
      <c r="C24" s="49"/>
      <c r="D24" s="38"/>
      <c r="E24" s="49"/>
      <c r="F24" s="38"/>
      <c r="G24" s="49"/>
      <c r="H24" s="38"/>
      <c r="I24" s="49"/>
      <c r="J24" s="38"/>
      <c r="K24" s="49"/>
      <c r="L24" s="38"/>
      <c r="M24" s="49"/>
      <c r="N24" s="38"/>
      <c r="O24" s="49"/>
      <c r="P24" s="38"/>
      <c r="Q24" s="37"/>
      <c r="R24" s="38"/>
      <c r="S24" s="37"/>
      <c r="T24" s="38"/>
    </row>
    <row r="25" spans="1:20" x14ac:dyDescent="0.25">
      <c r="A25" s="32" t="s">
        <v>36</v>
      </c>
      <c r="B25" s="42"/>
      <c r="C25" s="47"/>
      <c r="D25" s="42"/>
      <c r="E25" s="47"/>
      <c r="F25" s="42"/>
      <c r="G25" s="47"/>
      <c r="H25" s="42"/>
      <c r="I25" s="47"/>
      <c r="J25" s="42"/>
      <c r="K25" s="47"/>
      <c r="L25" s="42"/>
      <c r="M25" s="47"/>
      <c r="N25" s="42"/>
      <c r="O25" s="47"/>
      <c r="P25" s="42"/>
      <c r="Q25" s="47"/>
      <c r="R25" s="42"/>
      <c r="S25" s="47"/>
      <c r="T25" s="42"/>
    </row>
    <row r="26" spans="1:20" ht="27.95" customHeight="1" x14ac:dyDescent="0.25">
      <c r="A26" s="95" t="s">
        <v>34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</row>
    <row r="27" spans="1:20" x14ac:dyDescent="0.25">
      <c r="A27" s="96" t="s">
        <v>37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</row>
    <row r="28" spans="1:20" x14ac:dyDescent="0.25">
      <c r="A28" s="35" t="s">
        <v>51</v>
      </c>
      <c r="B28" s="42"/>
      <c r="C28" s="47"/>
      <c r="D28" s="42"/>
      <c r="E28" s="47"/>
      <c r="F28" s="42"/>
      <c r="G28" s="47"/>
      <c r="H28" s="42"/>
      <c r="I28" s="47"/>
      <c r="J28" s="42"/>
      <c r="K28" s="47"/>
      <c r="L28" s="42"/>
      <c r="M28" s="47"/>
      <c r="N28" s="42"/>
      <c r="O28" s="47"/>
      <c r="P28" s="42"/>
      <c r="Q28" s="47"/>
      <c r="R28" s="42"/>
      <c r="S28" s="47"/>
      <c r="T28" s="42"/>
    </row>
  </sheetData>
  <mergeCells count="12">
    <mergeCell ref="A26:T26"/>
    <mergeCell ref="A27:T27"/>
    <mergeCell ref="A1:T1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ageMargins left="0.25" right="0.25" top="0.75" bottom="0.75" header="0.3" footer="0.3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 fitToPage="1"/>
  </sheetPr>
  <dimension ref="A1:T28"/>
  <sheetViews>
    <sheetView workbookViewId="0">
      <selection activeCell="A3" sqref="A3"/>
    </sheetView>
  </sheetViews>
  <sheetFormatPr defaultRowHeight="15" x14ac:dyDescent="0.25"/>
  <cols>
    <col min="1" max="1" width="28.7109375" customWidth="1"/>
    <col min="2" max="2" width="6.85546875" style="44" customWidth="1"/>
    <col min="3" max="3" width="6.85546875" style="48" customWidth="1"/>
    <col min="4" max="4" width="6.85546875" style="44" customWidth="1"/>
    <col min="5" max="5" width="6.85546875" style="48" customWidth="1"/>
    <col min="6" max="6" width="6.85546875" style="44" customWidth="1"/>
    <col min="7" max="7" width="6.85546875" style="48" customWidth="1"/>
    <col min="8" max="8" width="6.85546875" style="44" customWidth="1"/>
    <col min="9" max="9" width="6.85546875" style="48" customWidth="1"/>
    <col min="10" max="10" width="6.85546875" style="44" customWidth="1"/>
    <col min="11" max="11" width="6.85546875" style="48" customWidth="1"/>
    <col min="12" max="12" width="6.85546875" style="44" customWidth="1"/>
    <col min="13" max="13" width="6.85546875" style="48" customWidth="1"/>
    <col min="14" max="14" width="6.85546875" style="44" customWidth="1"/>
    <col min="15" max="15" width="6.85546875" style="48" customWidth="1"/>
    <col min="16" max="16" width="6.85546875" style="44" customWidth="1"/>
    <col min="17" max="17" width="6.85546875" style="48" customWidth="1"/>
    <col min="18" max="18" width="6.85546875" style="44" customWidth="1"/>
    <col min="19" max="19" width="6.85546875" style="48" customWidth="1"/>
    <col min="20" max="20" width="13.7109375" style="44" customWidth="1"/>
  </cols>
  <sheetData>
    <row r="1" spans="1:20" ht="15.75" x14ac:dyDescent="0.25">
      <c r="A1" s="97" t="s">
        <v>48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x14ac:dyDescent="0.25">
      <c r="A2" s="84" t="s">
        <v>33</v>
      </c>
      <c r="B2" s="85"/>
      <c r="C2" s="86"/>
      <c r="D2" s="85"/>
      <c r="E2" s="86"/>
      <c r="F2" s="85"/>
      <c r="G2" s="86"/>
      <c r="H2" s="85"/>
      <c r="I2" s="86"/>
      <c r="J2" s="85"/>
      <c r="K2" s="86"/>
      <c r="L2" s="85"/>
      <c r="M2" s="86"/>
      <c r="N2" s="85"/>
      <c r="O2" s="86"/>
      <c r="P2" s="85"/>
      <c r="Q2" s="86"/>
      <c r="R2" s="85"/>
      <c r="S2" s="86"/>
      <c r="T2" s="85"/>
    </row>
    <row r="3" spans="1:20" ht="51.95" customHeight="1" x14ac:dyDescent="0.25">
      <c r="A3" s="56"/>
      <c r="B3" s="98" t="s">
        <v>0</v>
      </c>
      <c r="C3" s="99"/>
      <c r="D3" s="98" t="s">
        <v>1</v>
      </c>
      <c r="E3" s="99"/>
      <c r="F3" s="98" t="s">
        <v>2</v>
      </c>
      <c r="G3" s="99"/>
      <c r="H3" s="98" t="s">
        <v>3</v>
      </c>
      <c r="I3" s="99"/>
      <c r="J3" s="98" t="s">
        <v>4</v>
      </c>
      <c r="K3" s="99"/>
      <c r="L3" s="98" t="s">
        <v>5</v>
      </c>
      <c r="M3" s="99"/>
      <c r="N3" s="98" t="s">
        <v>6</v>
      </c>
      <c r="O3" s="100"/>
      <c r="P3" s="101" t="s">
        <v>7</v>
      </c>
      <c r="Q3" s="99"/>
      <c r="R3" s="98" t="s">
        <v>28</v>
      </c>
      <c r="S3" s="102"/>
      <c r="T3" s="67" t="s">
        <v>8</v>
      </c>
    </row>
    <row r="4" spans="1:20" x14ac:dyDescent="0.25">
      <c r="A4" s="57" t="s">
        <v>49</v>
      </c>
      <c r="B4" s="58">
        <f>SUM(B5+B18+B19)</f>
        <v>183</v>
      </c>
      <c r="C4" s="59">
        <f t="shared" ref="C4:C23" si="0">B4/($T4-$P4-$R4)</f>
        <v>2.2867568040386872E-3</v>
      </c>
      <c r="D4" s="58">
        <f>SUM(D5+D18+D19)</f>
        <v>3111</v>
      </c>
      <c r="E4" s="59">
        <f t="shared" ref="E4:E23" si="1">D4/($T4-$P4-$R4)</f>
        <v>3.8874865668657686E-2</v>
      </c>
      <c r="F4" s="58">
        <f>SUM(F5+F18+F19)</f>
        <v>12848</v>
      </c>
      <c r="G4" s="59">
        <f t="shared" ref="G4:G23" si="2">F4/($T4-$P4-$R4)</f>
        <v>0.16054782195786368</v>
      </c>
      <c r="H4" s="58">
        <f>SUM(H5+H18+H19)</f>
        <v>17296</v>
      </c>
      <c r="I4" s="59">
        <f t="shared" ref="I4:I23" si="3">H4/($T4-$P4-$R4)</f>
        <v>0.21612975782870567</v>
      </c>
      <c r="J4" s="58">
        <f>SUM(J5+J18+J19)</f>
        <v>96</v>
      </c>
      <c r="K4" s="59">
        <f t="shared" ref="K4:K23" si="4">J4/($T4-$P4-$R4)</f>
        <v>1.1996101267088197E-3</v>
      </c>
      <c r="L4" s="58">
        <f>SUM(L5+L18+L19)</f>
        <v>44080</v>
      </c>
      <c r="M4" s="59">
        <f t="shared" ref="M4:M23" si="5">L4/($T4-$P4-$R4)</f>
        <v>0.55082098318046635</v>
      </c>
      <c r="N4" s="58">
        <f>SUM(N5+N18+N19)</f>
        <v>2412</v>
      </c>
      <c r="O4" s="60">
        <f t="shared" ref="O4:O23" si="6">N4/($T4-$P4-$R4)</f>
        <v>3.0140204433559092E-2</v>
      </c>
      <c r="P4" s="61">
        <f>SUM(P5+P18+P19)</f>
        <v>561</v>
      </c>
      <c r="Q4" s="72" t="s">
        <v>32</v>
      </c>
      <c r="R4" s="58">
        <f>SUM(R5+R18+R19)</f>
        <v>3321</v>
      </c>
      <c r="S4" s="72" t="s">
        <v>32</v>
      </c>
      <c r="T4" s="50">
        <f>SUM(T5+T18+T19)</f>
        <v>83908</v>
      </c>
    </row>
    <row r="5" spans="1:20" x14ac:dyDescent="0.25">
      <c r="A5" s="62" t="s">
        <v>9</v>
      </c>
      <c r="B5" s="63">
        <f>SUM(B6:B17)</f>
        <v>107</v>
      </c>
      <c r="C5" s="64">
        <f t="shared" si="0"/>
        <v>2.2566222372195038E-3</v>
      </c>
      <c r="D5" s="63">
        <f>SUM(D6:D17)</f>
        <v>1877</v>
      </c>
      <c r="E5" s="64">
        <f t="shared" si="1"/>
        <v>3.9585793824869243E-2</v>
      </c>
      <c r="F5" s="63">
        <f>SUM(F6:F17)</f>
        <v>8584</v>
      </c>
      <c r="G5" s="64">
        <f t="shared" si="2"/>
        <v>0.1810359372363759</v>
      </c>
      <c r="H5" s="63">
        <f>SUM(H6:H17)</f>
        <v>12526</v>
      </c>
      <c r="I5" s="64">
        <f t="shared" si="3"/>
        <v>0.26417243124683654</v>
      </c>
      <c r="J5" s="63">
        <f>SUM(J6:J17)</f>
        <v>72</v>
      </c>
      <c r="K5" s="64">
        <f t="shared" si="4"/>
        <v>1.518474776446769E-3</v>
      </c>
      <c r="L5" s="63">
        <f>SUM(L6:L17)</f>
        <v>22878</v>
      </c>
      <c r="M5" s="64">
        <f t="shared" si="5"/>
        <v>0.48249536021596084</v>
      </c>
      <c r="N5" s="63">
        <f>SUM(N6:N17)</f>
        <v>1372</v>
      </c>
      <c r="O5" s="65">
        <f t="shared" si="6"/>
        <v>2.8935380462291209E-2</v>
      </c>
      <c r="P5" s="66">
        <f>SUM(P6:P17)</f>
        <v>262</v>
      </c>
      <c r="Q5" s="73" t="s">
        <v>32</v>
      </c>
      <c r="R5" s="63">
        <f>SUM(R6:R17)</f>
        <v>1702</v>
      </c>
      <c r="S5" s="73" t="s">
        <v>32</v>
      </c>
      <c r="T5" s="51">
        <f>SUM(T6:T17)</f>
        <v>49380</v>
      </c>
    </row>
    <row r="6" spans="1:20" x14ac:dyDescent="0.25">
      <c r="A6" s="39" t="s">
        <v>11</v>
      </c>
      <c r="B6" s="43">
        <v>5</v>
      </c>
      <c r="C6" s="53">
        <f>B6/($T6-$P6-$R6)</f>
        <v>2.7218290691344584E-3</v>
      </c>
      <c r="D6" s="43">
        <v>47</v>
      </c>
      <c r="E6" s="53">
        <f t="shared" si="1"/>
        <v>2.558519324986391E-2</v>
      </c>
      <c r="F6" s="43">
        <v>336</v>
      </c>
      <c r="G6" s="53">
        <f t="shared" si="2"/>
        <v>0.18290691344583559</v>
      </c>
      <c r="H6" s="43">
        <v>237</v>
      </c>
      <c r="I6" s="53">
        <f t="shared" si="3"/>
        <v>0.12901469787697334</v>
      </c>
      <c r="J6" s="43">
        <v>3</v>
      </c>
      <c r="K6" s="53">
        <f t="shared" si="4"/>
        <v>1.633097441480675E-3</v>
      </c>
      <c r="L6" s="43">
        <v>1160</v>
      </c>
      <c r="M6" s="53">
        <f t="shared" si="5"/>
        <v>0.63146434403919438</v>
      </c>
      <c r="N6" s="43">
        <v>49</v>
      </c>
      <c r="O6" s="55">
        <f t="shared" si="6"/>
        <v>2.6673924877517692E-2</v>
      </c>
      <c r="P6" s="46">
        <v>0</v>
      </c>
      <c r="Q6" s="68" t="s">
        <v>32</v>
      </c>
      <c r="R6" s="43">
        <v>33</v>
      </c>
      <c r="S6" s="68" t="s">
        <v>32</v>
      </c>
      <c r="T6" s="50">
        <v>1870</v>
      </c>
    </row>
    <row r="7" spans="1:20" x14ac:dyDescent="0.25">
      <c r="A7" s="39" t="s">
        <v>12</v>
      </c>
      <c r="B7" s="43">
        <v>5</v>
      </c>
      <c r="C7" s="53">
        <f t="shared" si="0"/>
        <v>1.6589250165892503E-3</v>
      </c>
      <c r="D7" s="43">
        <v>156</v>
      </c>
      <c r="E7" s="53">
        <f t="shared" si="1"/>
        <v>5.1758460517584606E-2</v>
      </c>
      <c r="F7" s="43">
        <v>1153</v>
      </c>
      <c r="G7" s="53">
        <f t="shared" si="2"/>
        <v>0.38254810882548107</v>
      </c>
      <c r="H7" s="43">
        <v>971</v>
      </c>
      <c r="I7" s="53">
        <f t="shared" si="3"/>
        <v>0.3221632382216324</v>
      </c>
      <c r="J7" s="43">
        <v>4</v>
      </c>
      <c r="K7" s="53">
        <f t="shared" si="4"/>
        <v>1.3271400132714001E-3</v>
      </c>
      <c r="L7" s="43">
        <v>655</v>
      </c>
      <c r="M7" s="53">
        <f t="shared" si="5"/>
        <v>0.21731917717319177</v>
      </c>
      <c r="N7" s="43">
        <v>70</v>
      </c>
      <c r="O7" s="55">
        <f t="shared" si="6"/>
        <v>2.3224950232249502E-2</v>
      </c>
      <c r="P7" s="46">
        <v>1</v>
      </c>
      <c r="Q7" s="68" t="s">
        <v>32</v>
      </c>
      <c r="R7" s="43">
        <v>267</v>
      </c>
      <c r="S7" s="68" t="s">
        <v>32</v>
      </c>
      <c r="T7" s="50">
        <v>3282</v>
      </c>
    </row>
    <row r="8" spans="1:20" x14ac:dyDescent="0.25">
      <c r="A8" s="39" t="s">
        <v>13</v>
      </c>
      <c r="B8" s="43">
        <v>11</v>
      </c>
      <c r="C8" s="53">
        <f t="shared" si="0"/>
        <v>1.622897609914429E-3</v>
      </c>
      <c r="D8" s="43">
        <v>282</v>
      </c>
      <c r="E8" s="53">
        <f t="shared" si="1"/>
        <v>4.1605193272351723E-2</v>
      </c>
      <c r="F8" s="43">
        <v>1740</v>
      </c>
      <c r="G8" s="53">
        <f t="shared" si="2"/>
        <v>0.2567128946591915</v>
      </c>
      <c r="H8" s="43">
        <v>1811</v>
      </c>
      <c r="I8" s="53">
        <f t="shared" si="3"/>
        <v>0.26718796105045733</v>
      </c>
      <c r="J8" s="43">
        <v>9</v>
      </c>
      <c r="K8" s="53">
        <f t="shared" si="4"/>
        <v>1.3278253172027148E-3</v>
      </c>
      <c r="L8" s="43">
        <v>2731</v>
      </c>
      <c r="M8" s="53">
        <f t="shared" si="5"/>
        <v>0.40292121569784595</v>
      </c>
      <c r="N8" s="43">
        <v>194</v>
      </c>
      <c r="O8" s="55">
        <f t="shared" si="6"/>
        <v>2.8622012393036293E-2</v>
      </c>
      <c r="P8" s="46">
        <v>63</v>
      </c>
      <c r="Q8" s="68" t="s">
        <v>32</v>
      </c>
      <c r="R8" s="43">
        <v>174</v>
      </c>
      <c r="S8" s="68" t="s">
        <v>32</v>
      </c>
      <c r="T8" s="50">
        <v>7015</v>
      </c>
    </row>
    <row r="9" spans="1:20" x14ac:dyDescent="0.25">
      <c r="A9" s="39" t="s">
        <v>14</v>
      </c>
      <c r="B9" s="43">
        <v>8</v>
      </c>
      <c r="C9" s="53">
        <f t="shared" si="0"/>
        <v>1.5829046299960427E-3</v>
      </c>
      <c r="D9" s="43">
        <v>150</v>
      </c>
      <c r="E9" s="53">
        <f t="shared" si="1"/>
        <v>2.9679461812425801E-2</v>
      </c>
      <c r="F9" s="43">
        <v>1610</v>
      </c>
      <c r="G9" s="53">
        <f t="shared" si="2"/>
        <v>0.31855955678670361</v>
      </c>
      <c r="H9" s="43">
        <v>1714</v>
      </c>
      <c r="I9" s="53">
        <f t="shared" si="3"/>
        <v>0.33913731697665217</v>
      </c>
      <c r="J9" s="43">
        <v>7</v>
      </c>
      <c r="K9" s="53">
        <f t="shared" si="4"/>
        <v>1.3850415512465374E-3</v>
      </c>
      <c r="L9" s="43">
        <v>1477</v>
      </c>
      <c r="M9" s="53">
        <f t="shared" si="5"/>
        <v>0.29224376731301938</v>
      </c>
      <c r="N9" s="43">
        <v>88</v>
      </c>
      <c r="O9" s="55">
        <f t="shared" si="6"/>
        <v>1.7411950929956468E-2</v>
      </c>
      <c r="P9" s="46">
        <v>13</v>
      </c>
      <c r="Q9" s="68" t="s">
        <v>32</v>
      </c>
      <c r="R9" s="43">
        <v>71</v>
      </c>
      <c r="S9" s="68" t="s">
        <v>32</v>
      </c>
      <c r="T9" s="50">
        <v>5138</v>
      </c>
    </row>
    <row r="10" spans="1:20" x14ac:dyDescent="0.25">
      <c r="A10" s="39" t="s">
        <v>15</v>
      </c>
      <c r="B10" s="43">
        <v>13</v>
      </c>
      <c r="C10" s="53">
        <f t="shared" si="0"/>
        <v>2.1598272138228943E-3</v>
      </c>
      <c r="D10" s="43">
        <v>329</v>
      </c>
      <c r="E10" s="53">
        <f t="shared" si="1"/>
        <v>5.4660242565210168E-2</v>
      </c>
      <c r="F10" s="43">
        <v>1113</v>
      </c>
      <c r="G10" s="53">
        <f t="shared" si="2"/>
        <v>0.18491443761422163</v>
      </c>
      <c r="H10" s="43">
        <v>1305</v>
      </c>
      <c r="I10" s="53">
        <f t="shared" si="3"/>
        <v>0.21681342415683669</v>
      </c>
      <c r="J10" s="43">
        <v>4</v>
      </c>
      <c r="K10" s="53">
        <f t="shared" si="4"/>
        <v>6.6456221963781363E-4</v>
      </c>
      <c r="L10" s="43">
        <v>3113</v>
      </c>
      <c r="M10" s="53">
        <f t="shared" si="5"/>
        <v>0.51719554743312846</v>
      </c>
      <c r="N10" s="43">
        <v>142</v>
      </c>
      <c r="O10" s="55">
        <f t="shared" si="6"/>
        <v>2.3591958797142383E-2</v>
      </c>
      <c r="P10" s="46">
        <v>5</v>
      </c>
      <c r="Q10" s="68" t="s">
        <v>32</v>
      </c>
      <c r="R10" s="43">
        <v>297</v>
      </c>
      <c r="S10" s="68" t="s">
        <v>32</v>
      </c>
      <c r="T10" s="50">
        <v>6321</v>
      </c>
    </row>
    <row r="11" spans="1:20" x14ac:dyDescent="0.25">
      <c r="A11" s="39" t="s">
        <v>16</v>
      </c>
      <c r="B11" s="43">
        <v>3</v>
      </c>
      <c r="C11" s="53">
        <f t="shared" si="0"/>
        <v>1.1446012972148034E-3</v>
      </c>
      <c r="D11" s="43">
        <v>86</v>
      </c>
      <c r="E11" s="53">
        <f t="shared" si="1"/>
        <v>3.2811903853491031E-2</v>
      </c>
      <c r="F11" s="43">
        <v>243</v>
      </c>
      <c r="G11" s="53">
        <f t="shared" si="2"/>
        <v>9.271270507439909E-2</v>
      </c>
      <c r="H11" s="43">
        <v>516</v>
      </c>
      <c r="I11" s="53">
        <f t="shared" si="3"/>
        <v>0.19687142312094622</v>
      </c>
      <c r="J11" s="43">
        <v>2</v>
      </c>
      <c r="K11" s="53">
        <f t="shared" si="4"/>
        <v>7.6306753147653572E-4</v>
      </c>
      <c r="L11" s="43">
        <v>1681</v>
      </c>
      <c r="M11" s="53">
        <f t="shared" si="5"/>
        <v>0.64135826020602826</v>
      </c>
      <c r="N11" s="43">
        <v>90</v>
      </c>
      <c r="O11" s="55">
        <f t="shared" si="6"/>
        <v>3.4338038916444102E-2</v>
      </c>
      <c r="P11" s="46">
        <v>0</v>
      </c>
      <c r="Q11" s="68" t="s">
        <v>32</v>
      </c>
      <c r="R11" s="43">
        <v>61</v>
      </c>
      <c r="S11" s="68" t="s">
        <v>32</v>
      </c>
      <c r="T11" s="50">
        <v>2682</v>
      </c>
    </row>
    <row r="12" spans="1:20" x14ac:dyDescent="0.25">
      <c r="A12" s="39" t="s">
        <v>17</v>
      </c>
      <c r="B12" s="43">
        <v>13</v>
      </c>
      <c r="C12" s="53">
        <f t="shared" si="0"/>
        <v>2.133245815556285E-3</v>
      </c>
      <c r="D12" s="43">
        <v>188</v>
      </c>
      <c r="E12" s="53">
        <f t="shared" si="1"/>
        <v>3.0850016409583198E-2</v>
      </c>
      <c r="F12" s="43">
        <v>657</v>
      </c>
      <c r="G12" s="53">
        <f t="shared" si="2"/>
        <v>0.10781096160157531</v>
      </c>
      <c r="H12" s="43">
        <v>1945</v>
      </c>
      <c r="I12" s="53">
        <f t="shared" si="3"/>
        <v>0.31916639317361339</v>
      </c>
      <c r="J12" s="43">
        <v>14</v>
      </c>
      <c r="K12" s="53">
        <f t="shared" si="4"/>
        <v>2.2973416475221531E-3</v>
      </c>
      <c r="L12" s="43">
        <v>3000</v>
      </c>
      <c r="M12" s="53">
        <f t="shared" si="5"/>
        <v>0.49228749589760418</v>
      </c>
      <c r="N12" s="43">
        <v>277</v>
      </c>
      <c r="O12" s="55">
        <f t="shared" si="6"/>
        <v>4.5454545454545456E-2</v>
      </c>
      <c r="P12" s="46">
        <v>22</v>
      </c>
      <c r="Q12" s="68" t="s">
        <v>32</v>
      </c>
      <c r="R12" s="43">
        <v>257</v>
      </c>
      <c r="S12" s="68" t="s">
        <v>32</v>
      </c>
      <c r="T12" s="50">
        <v>6373</v>
      </c>
    </row>
    <row r="13" spans="1:20" x14ac:dyDescent="0.25">
      <c r="A13" s="39" t="s">
        <v>18</v>
      </c>
      <c r="B13" s="43">
        <v>2</v>
      </c>
      <c r="C13" s="53">
        <f t="shared" si="0"/>
        <v>1.6051364365971107E-3</v>
      </c>
      <c r="D13" s="43">
        <v>29</v>
      </c>
      <c r="E13" s="53">
        <f t="shared" si="1"/>
        <v>2.3274478330658106E-2</v>
      </c>
      <c r="F13" s="43">
        <v>26</v>
      </c>
      <c r="G13" s="53">
        <f t="shared" si="2"/>
        <v>2.0866773675762441E-2</v>
      </c>
      <c r="H13" s="43">
        <v>117</v>
      </c>
      <c r="I13" s="53">
        <f t="shared" si="3"/>
        <v>9.3900481540930975E-2</v>
      </c>
      <c r="J13" s="43">
        <v>3</v>
      </c>
      <c r="K13" s="53">
        <f t="shared" si="4"/>
        <v>2.407704654895666E-3</v>
      </c>
      <c r="L13" s="43">
        <v>1045</v>
      </c>
      <c r="M13" s="53">
        <f t="shared" si="5"/>
        <v>0.8386837881219904</v>
      </c>
      <c r="N13" s="43">
        <v>24</v>
      </c>
      <c r="O13" s="55">
        <f t="shared" si="6"/>
        <v>1.9261637239165328E-2</v>
      </c>
      <c r="P13" s="46">
        <v>0</v>
      </c>
      <c r="Q13" s="68" t="s">
        <v>32</v>
      </c>
      <c r="R13" s="43">
        <v>49</v>
      </c>
      <c r="S13" s="68" t="s">
        <v>32</v>
      </c>
      <c r="T13" s="50">
        <v>1295</v>
      </c>
    </row>
    <row r="14" spans="1:20" x14ac:dyDescent="0.25">
      <c r="A14" s="39" t="s">
        <v>19</v>
      </c>
      <c r="B14" s="43">
        <v>8</v>
      </c>
      <c r="C14" s="53">
        <f t="shared" si="0"/>
        <v>1.4569295210344199E-3</v>
      </c>
      <c r="D14" s="43">
        <v>245</v>
      </c>
      <c r="E14" s="53">
        <f t="shared" si="1"/>
        <v>4.461846658167911E-2</v>
      </c>
      <c r="F14" s="43">
        <v>979</v>
      </c>
      <c r="G14" s="53">
        <f t="shared" si="2"/>
        <v>0.17829175013658713</v>
      </c>
      <c r="H14" s="43">
        <v>2149</v>
      </c>
      <c r="I14" s="53">
        <f t="shared" si="3"/>
        <v>0.39136769258787107</v>
      </c>
      <c r="J14" s="43">
        <v>8</v>
      </c>
      <c r="K14" s="53">
        <f t="shared" si="4"/>
        <v>1.4569295210344199E-3</v>
      </c>
      <c r="L14" s="43">
        <v>2006</v>
      </c>
      <c r="M14" s="53">
        <f t="shared" si="5"/>
        <v>0.3653250773993808</v>
      </c>
      <c r="N14" s="43">
        <v>96</v>
      </c>
      <c r="O14" s="55">
        <f t="shared" si="6"/>
        <v>1.7483154252413039E-2</v>
      </c>
      <c r="P14" s="46">
        <v>128</v>
      </c>
      <c r="Q14" s="68" t="s">
        <v>32</v>
      </c>
      <c r="R14" s="43">
        <v>217</v>
      </c>
      <c r="S14" s="68" t="s">
        <v>32</v>
      </c>
      <c r="T14" s="50">
        <v>5836</v>
      </c>
    </row>
    <row r="15" spans="1:20" x14ac:dyDescent="0.25">
      <c r="A15" s="39" t="s">
        <v>20</v>
      </c>
      <c r="B15" s="43">
        <v>7</v>
      </c>
      <c r="C15" s="53">
        <f t="shared" si="0"/>
        <v>4.720161834120027E-3</v>
      </c>
      <c r="D15" s="43">
        <v>27</v>
      </c>
      <c r="E15" s="53">
        <f t="shared" si="1"/>
        <v>1.8206338503034391E-2</v>
      </c>
      <c r="F15" s="43">
        <v>53</v>
      </c>
      <c r="G15" s="53">
        <f t="shared" si="2"/>
        <v>3.5738368172623061E-2</v>
      </c>
      <c r="H15" s="43">
        <v>235</v>
      </c>
      <c r="I15" s="53">
        <f t="shared" si="3"/>
        <v>0.15846257585974377</v>
      </c>
      <c r="J15" s="43">
        <v>4</v>
      </c>
      <c r="K15" s="53">
        <f t="shared" si="4"/>
        <v>2.6972353337828725E-3</v>
      </c>
      <c r="L15" s="43">
        <v>1123</v>
      </c>
      <c r="M15" s="53">
        <f t="shared" si="5"/>
        <v>0.75724881995954152</v>
      </c>
      <c r="N15" s="43">
        <v>34</v>
      </c>
      <c r="O15" s="55">
        <f t="shared" si="6"/>
        <v>2.2926500337154418E-2</v>
      </c>
      <c r="P15" s="46">
        <v>2</v>
      </c>
      <c r="Q15" s="68" t="s">
        <v>32</v>
      </c>
      <c r="R15" s="43">
        <v>39</v>
      </c>
      <c r="S15" s="68" t="s">
        <v>32</v>
      </c>
      <c r="T15" s="50">
        <v>1524</v>
      </c>
    </row>
    <row r="16" spans="1:20" x14ac:dyDescent="0.25">
      <c r="A16" s="39" t="s">
        <v>21</v>
      </c>
      <c r="B16" s="43">
        <v>28</v>
      </c>
      <c r="C16" s="53">
        <f t="shared" si="0"/>
        <v>6.8880688806888073E-3</v>
      </c>
      <c r="D16" s="43">
        <v>181</v>
      </c>
      <c r="E16" s="53">
        <f t="shared" si="1"/>
        <v>4.4526445264452645E-2</v>
      </c>
      <c r="F16" s="43">
        <v>352</v>
      </c>
      <c r="G16" s="53">
        <f t="shared" si="2"/>
        <v>8.6592865928659293E-2</v>
      </c>
      <c r="H16" s="43">
        <v>694</v>
      </c>
      <c r="I16" s="53">
        <f t="shared" si="3"/>
        <v>0.17072570725707256</v>
      </c>
      <c r="J16" s="43">
        <v>10</v>
      </c>
      <c r="K16" s="53">
        <f t="shared" si="4"/>
        <v>2.4600246002460025E-3</v>
      </c>
      <c r="L16" s="43">
        <v>2587</v>
      </c>
      <c r="M16" s="53">
        <f t="shared" si="5"/>
        <v>0.63640836408364088</v>
      </c>
      <c r="N16" s="43">
        <v>213</v>
      </c>
      <c r="O16" s="55">
        <f t="shared" si="6"/>
        <v>5.239852398523985E-2</v>
      </c>
      <c r="P16" s="46">
        <v>10</v>
      </c>
      <c r="Q16" s="68" t="s">
        <v>32</v>
      </c>
      <c r="R16" s="43">
        <v>112</v>
      </c>
      <c r="S16" s="68" t="s">
        <v>32</v>
      </c>
      <c r="T16" s="50">
        <v>4187</v>
      </c>
    </row>
    <row r="17" spans="1:20" x14ac:dyDescent="0.25">
      <c r="A17" s="39" t="s">
        <v>22</v>
      </c>
      <c r="B17" s="43">
        <v>4</v>
      </c>
      <c r="C17" s="53">
        <f t="shared" si="0"/>
        <v>1.0770059235325794E-3</v>
      </c>
      <c r="D17" s="43">
        <v>157</v>
      </c>
      <c r="E17" s="53">
        <f t="shared" si="1"/>
        <v>4.2272482498653743E-2</v>
      </c>
      <c r="F17" s="43">
        <v>322</v>
      </c>
      <c r="G17" s="53">
        <f t="shared" si="2"/>
        <v>8.6698976844372638E-2</v>
      </c>
      <c r="H17" s="43">
        <v>832</v>
      </c>
      <c r="I17" s="53">
        <f t="shared" si="3"/>
        <v>0.22401723209477653</v>
      </c>
      <c r="J17" s="43">
        <v>4</v>
      </c>
      <c r="K17" s="53">
        <f t="shared" si="4"/>
        <v>1.0770059235325794E-3</v>
      </c>
      <c r="L17" s="43">
        <v>2300</v>
      </c>
      <c r="M17" s="53">
        <f t="shared" si="5"/>
        <v>0.61927840603123319</v>
      </c>
      <c r="N17" s="43">
        <v>95</v>
      </c>
      <c r="O17" s="55">
        <f t="shared" si="6"/>
        <v>2.557889068389876E-2</v>
      </c>
      <c r="P17" s="46">
        <v>18</v>
      </c>
      <c r="Q17" s="68" t="s">
        <v>32</v>
      </c>
      <c r="R17" s="43">
        <v>125</v>
      </c>
      <c r="S17" s="68" t="s">
        <v>32</v>
      </c>
      <c r="T17" s="50">
        <v>3857</v>
      </c>
    </row>
    <row r="18" spans="1:20" x14ac:dyDescent="0.25">
      <c r="A18" s="33" t="s">
        <v>27</v>
      </c>
      <c r="B18" s="34">
        <v>6</v>
      </c>
      <c r="C18" s="52">
        <f t="shared" si="0"/>
        <v>4.3763676148796497E-3</v>
      </c>
      <c r="D18" s="34">
        <v>29</v>
      </c>
      <c r="E18" s="52">
        <f t="shared" si="1"/>
        <v>2.1152443471918306E-2</v>
      </c>
      <c r="F18" s="34">
        <v>250</v>
      </c>
      <c r="G18" s="52">
        <f t="shared" si="2"/>
        <v>0.18234865061998543</v>
      </c>
      <c r="H18" s="34">
        <v>222</v>
      </c>
      <c r="I18" s="52">
        <f t="shared" si="3"/>
        <v>0.16192560175054704</v>
      </c>
      <c r="J18" s="34">
        <v>0</v>
      </c>
      <c r="K18" s="52">
        <f t="shared" si="4"/>
        <v>0</v>
      </c>
      <c r="L18" s="34">
        <v>820</v>
      </c>
      <c r="M18" s="52">
        <f t="shared" si="5"/>
        <v>0.59810357403355219</v>
      </c>
      <c r="N18" s="34">
        <v>44</v>
      </c>
      <c r="O18" s="54">
        <f t="shared" si="6"/>
        <v>3.2093362509117436E-2</v>
      </c>
      <c r="P18" s="40">
        <v>9</v>
      </c>
      <c r="Q18" s="69" t="s">
        <v>32</v>
      </c>
      <c r="R18" s="34">
        <v>120</v>
      </c>
      <c r="S18" s="69" t="s">
        <v>32</v>
      </c>
      <c r="T18" s="41">
        <v>1500</v>
      </c>
    </row>
    <row r="19" spans="1:20" x14ac:dyDescent="0.25">
      <c r="A19" s="62" t="s">
        <v>10</v>
      </c>
      <c r="B19" s="63">
        <f>SUM(B20:B23)</f>
        <v>70</v>
      </c>
      <c r="C19" s="64">
        <f t="shared" si="0"/>
        <v>2.2407887576426904E-3</v>
      </c>
      <c r="D19" s="63">
        <f>SUM(D20:D23)</f>
        <v>1205</v>
      </c>
      <c r="E19" s="64">
        <f t="shared" si="1"/>
        <v>3.8573577899420598E-2</v>
      </c>
      <c r="F19" s="63">
        <f>SUM(F20:F23)</f>
        <v>4014</v>
      </c>
      <c r="G19" s="64">
        <f t="shared" si="2"/>
        <v>0.12849322961682513</v>
      </c>
      <c r="H19" s="63">
        <f>SUM(H20:H23)</f>
        <v>4548</v>
      </c>
      <c r="I19" s="64">
        <f t="shared" si="3"/>
        <v>0.14558724671084222</v>
      </c>
      <c r="J19" s="63">
        <f>SUM(J20:J23)</f>
        <v>24</v>
      </c>
      <c r="K19" s="64">
        <f t="shared" si="4"/>
        <v>7.6827043119177948E-4</v>
      </c>
      <c r="L19" s="63">
        <f>SUM(L20:L23)</f>
        <v>20382</v>
      </c>
      <c r="M19" s="64">
        <f t="shared" si="5"/>
        <v>0.65245366368961877</v>
      </c>
      <c r="N19" s="51">
        <f>SUM(N20:N23)</f>
        <v>996</v>
      </c>
      <c r="O19" s="65">
        <f t="shared" si="6"/>
        <v>3.188322289445885E-2</v>
      </c>
      <c r="P19" s="66">
        <f>SUM(P20:P23)</f>
        <v>290</v>
      </c>
      <c r="Q19" s="69" t="s">
        <v>32</v>
      </c>
      <c r="R19" s="63">
        <f>SUM(R20:R23)</f>
        <v>1499</v>
      </c>
      <c r="S19" s="69" t="s">
        <v>32</v>
      </c>
      <c r="T19" s="51">
        <f>SUM(T20:T23)</f>
        <v>33028</v>
      </c>
    </row>
    <row r="20" spans="1:20" x14ac:dyDescent="0.25">
      <c r="A20" s="39" t="s">
        <v>23</v>
      </c>
      <c r="B20" s="43">
        <v>15</v>
      </c>
      <c r="C20" s="53">
        <f t="shared" si="0"/>
        <v>1.3225180744136837E-3</v>
      </c>
      <c r="D20" s="43">
        <v>498</v>
      </c>
      <c r="E20" s="53">
        <f t="shared" si="1"/>
        <v>4.3907600070534299E-2</v>
      </c>
      <c r="F20" s="43">
        <v>1435</v>
      </c>
      <c r="G20" s="53">
        <f t="shared" si="2"/>
        <v>0.12652089578557574</v>
      </c>
      <c r="H20" s="45">
        <v>1578</v>
      </c>
      <c r="I20" s="53">
        <f t="shared" si="3"/>
        <v>0.13912890142831952</v>
      </c>
      <c r="J20" s="43">
        <v>9</v>
      </c>
      <c r="K20" s="53">
        <f t="shared" si="4"/>
        <v>7.9351084464821019E-4</v>
      </c>
      <c r="L20" s="43">
        <v>7459</v>
      </c>
      <c r="M20" s="53">
        <f t="shared" si="5"/>
        <v>0.65764415447011104</v>
      </c>
      <c r="N20" s="43">
        <v>348</v>
      </c>
      <c r="O20" s="55">
        <f t="shared" si="6"/>
        <v>3.068241932639746E-2</v>
      </c>
      <c r="P20" s="46">
        <v>192</v>
      </c>
      <c r="Q20" s="68" t="s">
        <v>32</v>
      </c>
      <c r="R20" s="43">
        <v>346</v>
      </c>
      <c r="S20" s="68" t="s">
        <v>32</v>
      </c>
      <c r="T20" s="50">
        <v>11880</v>
      </c>
    </row>
    <row r="21" spans="1:20" x14ac:dyDescent="0.25">
      <c r="A21" s="39" t="s">
        <v>24</v>
      </c>
      <c r="B21" s="43">
        <v>18</v>
      </c>
      <c r="C21" s="53">
        <f t="shared" si="0"/>
        <v>3.64741641337386E-3</v>
      </c>
      <c r="D21" s="43">
        <v>172</v>
      </c>
      <c r="E21" s="53">
        <f t="shared" si="1"/>
        <v>3.4853090172239108E-2</v>
      </c>
      <c r="F21" s="43">
        <v>445</v>
      </c>
      <c r="G21" s="53">
        <f t="shared" si="2"/>
        <v>9.0172239108409324E-2</v>
      </c>
      <c r="H21" s="45">
        <v>542</v>
      </c>
      <c r="I21" s="53">
        <f t="shared" si="3"/>
        <v>0.10982776089159067</v>
      </c>
      <c r="J21" s="43">
        <v>6</v>
      </c>
      <c r="K21" s="53">
        <f t="shared" si="4"/>
        <v>1.2158054711246201E-3</v>
      </c>
      <c r="L21" s="43">
        <v>3578</v>
      </c>
      <c r="M21" s="53">
        <f t="shared" si="5"/>
        <v>0.72502532928064845</v>
      </c>
      <c r="N21" s="43">
        <v>174</v>
      </c>
      <c r="O21" s="55">
        <f t="shared" si="6"/>
        <v>3.5258358662613981E-2</v>
      </c>
      <c r="P21" s="46">
        <v>53</v>
      </c>
      <c r="Q21" s="68" t="s">
        <v>32</v>
      </c>
      <c r="R21" s="43">
        <v>294</v>
      </c>
      <c r="S21" s="68" t="s">
        <v>32</v>
      </c>
      <c r="T21" s="50">
        <v>5282</v>
      </c>
    </row>
    <row r="22" spans="1:20" x14ac:dyDescent="0.25">
      <c r="A22" s="39" t="s">
        <v>25</v>
      </c>
      <c r="B22" s="43">
        <v>25</v>
      </c>
      <c r="C22" s="53">
        <f t="shared" si="0"/>
        <v>2.6424268047775075E-3</v>
      </c>
      <c r="D22" s="43">
        <v>314</v>
      </c>
      <c r="E22" s="53">
        <f t="shared" si="1"/>
        <v>3.3188880668005495E-2</v>
      </c>
      <c r="F22" s="43">
        <v>1562</v>
      </c>
      <c r="G22" s="53">
        <f t="shared" si="2"/>
        <v>0.16509882676249868</v>
      </c>
      <c r="H22" s="45">
        <v>1451</v>
      </c>
      <c r="I22" s="53">
        <f t="shared" si="3"/>
        <v>0.15336645174928654</v>
      </c>
      <c r="J22" s="43">
        <v>5</v>
      </c>
      <c r="K22" s="53">
        <f t="shared" si="4"/>
        <v>5.2848536095550158E-4</v>
      </c>
      <c r="L22" s="43">
        <v>5782</v>
      </c>
      <c r="M22" s="53">
        <f t="shared" si="5"/>
        <v>0.61114047140894201</v>
      </c>
      <c r="N22" s="43">
        <v>322</v>
      </c>
      <c r="O22" s="55">
        <f t="shared" si="6"/>
        <v>3.4034457245534298E-2</v>
      </c>
      <c r="P22" s="46">
        <v>43</v>
      </c>
      <c r="Q22" s="68" t="s">
        <v>32</v>
      </c>
      <c r="R22" s="43">
        <v>698</v>
      </c>
      <c r="S22" s="68" t="s">
        <v>32</v>
      </c>
      <c r="T22" s="50">
        <v>10202</v>
      </c>
    </row>
    <row r="23" spans="1:20" x14ac:dyDescent="0.25">
      <c r="A23" s="39" t="s">
        <v>26</v>
      </c>
      <c r="B23" s="43">
        <v>12</v>
      </c>
      <c r="C23" s="53">
        <f t="shared" si="0"/>
        <v>2.1814215597164154E-3</v>
      </c>
      <c r="D23" s="43">
        <v>221</v>
      </c>
      <c r="E23" s="53">
        <f t="shared" si="1"/>
        <v>4.0174513724777317E-2</v>
      </c>
      <c r="F23" s="43">
        <v>572</v>
      </c>
      <c r="G23" s="53">
        <f t="shared" si="2"/>
        <v>0.10398109434648246</v>
      </c>
      <c r="H23" s="45">
        <v>977</v>
      </c>
      <c r="I23" s="53">
        <f t="shared" si="3"/>
        <v>0.17760407198691147</v>
      </c>
      <c r="J23" s="43">
        <v>4</v>
      </c>
      <c r="K23" s="53">
        <f t="shared" si="4"/>
        <v>7.2714051990547168E-4</v>
      </c>
      <c r="L23" s="43">
        <v>3563</v>
      </c>
      <c r="M23" s="53">
        <f t="shared" si="5"/>
        <v>0.64770041810579893</v>
      </c>
      <c r="N23" s="43">
        <v>152</v>
      </c>
      <c r="O23" s="55">
        <f t="shared" si="6"/>
        <v>2.7631339756407927E-2</v>
      </c>
      <c r="P23" s="46">
        <v>2</v>
      </c>
      <c r="Q23" s="68" t="s">
        <v>32</v>
      </c>
      <c r="R23" s="43">
        <v>161</v>
      </c>
      <c r="S23" s="68" t="s">
        <v>32</v>
      </c>
      <c r="T23" s="50">
        <v>5664</v>
      </c>
    </row>
    <row r="24" spans="1:20" x14ac:dyDescent="0.25">
      <c r="A24" s="36"/>
      <c r="B24" s="38"/>
      <c r="C24" s="49"/>
      <c r="D24" s="38"/>
      <c r="E24" s="49"/>
      <c r="F24" s="38"/>
      <c r="G24" s="49"/>
      <c r="H24" s="38"/>
      <c r="I24" s="49"/>
      <c r="J24" s="38"/>
      <c r="K24" s="49"/>
      <c r="L24" s="38"/>
      <c r="M24" s="49"/>
      <c r="N24" s="38"/>
      <c r="O24" s="49"/>
      <c r="P24" s="38"/>
      <c r="Q24" s="37"/>
      <c r="R24" s="38"/>
      <c r="S24" s="37"/>
      <c r="T24" s="38"/>
    </row>
    <row r="25" spans="1:20" x14ac:dyDescent="0.25">
      <c r="A25" s="32" t="s">
        <v>36</v>
      </c>
      <c r="B25" s="42"/>
      <c r="C25" s="47"/>
      <c r="D25" s="42"/>
      <c r="E25" s="47"/>
      <c r="F25" s="42"/>
      <c r="G25" s="47"/>
      <c r="H25" s="42"/>
      <c r="I25" s="47"/>
      <c r="J25" s="42"/>
      <c r="K25" s="47"/>
      <c r="L25" s="42"/>
      <c r="M25" s="47"/>
      <c r="N25" s="42"/>
      <c r="O25" s="47"/>
      <c r="P25" s="42"/>
      <c r="Q25" s="47"/>
      <c r="R25" s="42"/>
      <c r="S25" s="47"/>
      <c r="T25" s="42"/>
    </row>
    <row r="26" spans="1:20" ht="27.95" customHeight="1" x14ac:dyDescent="0.25">
      <c r="A26" s="95" t="s">
        <v>34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</row>
    <row r="27" spans="1:20" x14ac:dyDescent="0.25">
      <c r="A27" s="96" t="s">
        <v>37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</row>
    <row r="28" spans="1:20" x14ac:dyDescent="0.25">
      <c r="A28" s="35" t="s">
        <v>47</v>
      </c>
      <c r="B28" s="42"/>
      <c r="C28" s="47"/>
      <c r="D28" s="42"/>
      <c r="E28" s="47"/>
      <c r="F28" s="42"/>
      <c r="G28" s="47"/>
      <c r="H28" s="42"/>
      <c r="I28" s="47"/>
      <c r="J28" s="42"/>
      <c r="K28" s="47"/>
      <c r="L28" s="42"/>
      <c r="M28" s="47"/>
      <c r="N28" s="42"/>
      <c r="O28" s="47"/>
      <c r="P28" s="42"/>
      <c r="Q28" s="47"/>
      <c r="R28" s="42"/>
      <c r="S28" s="47"/>
      <c r="T28" s="42"/>
    </row>
  </sheetData>
  <mergeCells count="12">
    <mergeCell ref="A26:T26"/>
    <mergeCell ref="A27:T27"/>
    <mergeCell ref="A1:T1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ageMargins left="0.25" right="0.25" top="0.75" bottom="0.75" header="0.3" footer="0.3"/>
  <pageSetup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 fitToPage="1"/>
  </sheetPr>
  <dimension ref="A1:U28"/>
  <sheetViews>
    <sheetView workbookViewId="0">
      <selection activeCell="AC12" sqref="AC12"/>
    </sheetView>
  </sheetViews>
  <sheetFormatPr defaultRowHeight="15" x14ac:dyDescent="0.25"/>
  <cols>
    <col min="1" max="1" width="28.7109375" customWidth="1"/>
    <col min="2" max="5" width="6.7109375" customWidth="1"/>
    <col min="6" max="6" width="7.7109375" bestFit="1" customWidth="1"/>
    <col min="7" max="7" width="6.7109375" customWidth="1"/>
    <col min="8" max="8" width="7.7109375" bestFit="1" customWidth="1"/>
    <col min="9" max="11" width="6.7109375" customWidth="1"/>
    <col min="12" max="12" width="7.7109375" bestFit="1" customWidth="1"/>
    <col min="13" max="19" width="6.7109375" customWidth="1"/>
    <col min="20" max="20" width="7.7109375" bestFit="1" customWidth="1"/>
    <col min="21" max="21" width="6.7109375" customWidth="1"/>
  </cols>
  <sheetData>
    <row r="1" spans="1:21" ht="15.75" x14ac:dyDescent="0.25">
      <c r="A1" s="107" t="s">
        <v>46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20"/>
    </row>
    <row r="2" spans="1:21" x14ac:dyDescent="0.25">
      <c r="A2" s="20" t="s">
        <v>33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51.95" customHeight="1" x14ac:dyDescent="0.25">
      <c r="A3" s="1" t="s">
        <v>29</v>
      </c>
      <c r="B3" s="103" t="s">
        <v>0</v>
      </c>
      <c r="C3" s="104"/>
      <c r="D3" s="103" t="s">
        <v>1</v>
      </c>
      <c r="E3" s="108"/>
      <c r="F3" s="104" t="s">
        <v>2</v>
      </c>
      <c r="G3" s="104"/>
      <c r="H3" s="103" t="s">
        <v>3</v>
      </c>
      <c r="I3" s="108"/>
      <c r="J3" s="104" t="s">
        <v>4</v>
      </c>
      <c r="K3" s="104"/>
      <c r="L3" s="103" t="s">
        <v>5</v>
      </c>
      <c r="M3" s="108"/>
      <c r="N3" s="104" t="s">
        <v>6</v>
      </c>
      <c r="O3" s="104"/>
      <c r="P3" s="103" t="s">
        <v>7</v>
      </c>
      <c r="Q3" s="108"/>
      <c r="R3" s="104" t="s">
        <v>28</v>
      </c>
      <c r="S3" s="104"/>
      <c r="T3" s="103" t="s">
        <v>8</v>
      </c>
      <c r="U3" s="104"/>
    </row>
    <row r="4" spans="1:21" x14ac:dyDescent="0.25">
      <c r="A4" s="1"/>
      <c r="B4" s="2" t="s">
        <v>30</v>
      </c>
      <c r="C4" s="3" t="s">
        <v>31</v>
      </c>
      <c r="D4" s="2" t="s">
        <v>30</v>
      </c>
      <c r="E4" s="3" t="s">
        <v>31</v>
      </c>
      <c r="F4" s="2" t="s">
        <v>30</v>
      </c>
      <c r="G4" s="4" t="s">
        <v>31</v>
      </c>
      <c r="H4" s="2" t="s">
        <v>30</v>
      </c>
      <c r="I4" s="3" t="s">
        <v>31</v>
      </c>
      <c r="J4" s="2" t="s">
        <v>30</v>
      </c>
      <c r="K4" s="4" t="s">
        <v>31</v>
      </c>
      <c r="L4" s="2" t="s">
        <v>30</v>
      </c>
      <c r="M4" s="3" t="s">
        <v>31</v>
      </c>
      <c r="N4" s="2" t="s">
        <v>30</v>
      </c>
      <c r="O4" s="4" t="s">
        <v>31</v>
      </c>
      <c r="P4" s="2" t="s">
        <v>30</v>
      </c>
      <c r="Q4" s="4" t="s">
        <v>31</v>
      </c>
      <c r="R4" s="3" t="s">
        <v>30</v>
      </c>
      <c r="S4" s="3" t="s">
        <v>31</v>
      </c>
      <c r="T4" s="2" t="s">
        <v>30</v>
      </c>
      <c r="U4" s="3" t="s">
        <v>31</v>
      </c>
    </row>
    <row r="5" spans="1:21" x14ac:dyDescent="0.25">
      <c r="A5" s="5" t="s">
        <v>9</v>
      </c>
      <c r="B5" s="6">
        <f>SUM(B6:B17)</f>
        <v>114</v>
      </c>
      <c r="C5" s="8">
        <f>B5/($T5-$P5-$R5)*100</f>
        <v>0.236986529186762</v>
      </c>
      <c r="D5" s="6">
        <f>SUM(D6:D17)</f>
        <v>1926</v>
      </c>
      <c r="E5" s="8">
        <f>D5/($T5-$P5-$R5)*100</f>
        <v>4.0038250457342421</v>
      </c>
      <c r="F5" s="6">
        <f>SUM(F6:F17)</f>
        <v>8556</v>
      </c>
      <c r="G5" s="8">
        <f>F5/($T5-$P5-$R5)*100</f>
        <v>17.786462664227507</v>
      </c>
      <c r="H5" s="6">
        <f>SUM(H6:H17)</f>
        <v>12315</v>
      </c>
      <c r="I5" s="8">
        <f>H5/($T5-$P5-$R5)*100</f>
        <v>25.600781639780472</v>
      </c>
      <c r="J5" s="6">
        <f>SUM(J6:J17)</f>
        <v>66</v>
      </c>
      <c r="K5" s="15">
        <f>J5/($T5-$P5-$R5)*100</f>
        <v>0.13720272742391487</v>
      </c>
      <c r="L5" s="6">
        <f>SUM(L6:L17)</f>
        <v>23994</v>
      </c>
      <c r="M5" s="8">
        <f>L5/($T5-$P5-$R5)*100</f>
        <v>49.879427906203226</v>
      </c>
      <c r="N5" s="6">
        <f>SUM(N6:N17)</f>
        <v>1133</v>
      </c>
      <c r="O5" s="15">
        <f>N5/($T5-$P5-$R5)*100</f>
        <v>2.3553134874438717</v>
      </c>
      <c r="P5" s="6">
        <f>SUM(P6:P17)</f>
        <v>259</v>
      </c>
      <c r="Q5" s="16" t="s">
        <v>32</v>
      </c>
      <c r="R5" s="6">
        <f>SUM(R6:R17)</f>
        <v>2185</v>
      </c>
      <c r="S5" s="18" t="s">
        <v>32</v>
      </c>
      <c r="T5" s="6">
        <f>SUM(T6:T17)</f>
        <v>50548</v>
      </c>
      <c r="U5" s="23">
        <v>100</v>
      </c>
    </row>
    <row r="6" spans="1:21" x14ac:dyDescent="0.25">
      <c r="A6" s="19" t="s">
        <v>11</v>
      </c>
      <c r="B6" s="21">
        <v>5</v>
      </c>
      <c r="C6" s="9">
        <f t="shared" ref="C6:E24" si="0">B6/($T6-$P6-$R6)*100</f>
        <v>0.26343519494204426</v>
      </c>
      <c r="D6" s="21">
        <v>57</v>
      </c>
      <c r="E6" s="12">
        <f t="shared" si="0"/>
        <v>3.0031612223393047</v>
      </c>
      <c r="F6" s="21">
        <v>309</v>
      </c>
      <c r="G6" s="12">
        <f t="shared" ref="G6:I21" si="1">F6/($T6-$P6-$R6)*100</f>
        <v>16.280295047418335</v>
      </c>
      <c r="H6" s="21">
        <v>245</v>
      </c>
      <c r="I6" s="12">
        <f t="shared" si="1"/>
        <v>12.908324552160169</v>
      </c>
      <c r="J6" s="21">
        <v>0</v>
      </c>
      <c r="K6" s="9">
        <f t="shared" ref="K6:K24" si="2">J6/($T6-$P6-$R6)*100</f>
        <v>0</v>
      </c>
      <c r="L6" s="21">
        <v>1224</v>
      </c>
      <c r="M6" s="12">
        <f t="shared" ref="M6:M24" si="3">L6/($T6-$P6-$R6)*100</f>
        <v>64.488935721812439</v>
      </c>
      <c r="N6" s="21">
        <v>58</v>
      </c>
      <c r="O6" s="9">
        <f t="shared" ref="O6:O24" si="4">N6/($T6-$P6-$R6)*100</f>
        <v>3.0558482613277134</v>
      </c>
      <c r="P6" s="21">
        <v>0</v>
      </c>
      <c r="Q6" s="17" t="s">
        <v>32</v>
      </c>
      <c r="R6" s="21">
        <v>47</v>
      </c>
      <c r="S6" s="17" t="s">
        <v>32</v>
      </c>
      <c r="T6" s="21">
        <f>SUM(B6+D6+F6+H6+J6+L6+N6+P6+R6)</f>
        <v>1945</v>
      </c>
      <c r="U6" s="24">
        <v>100</v>
      </c>
    </row>
    <row r="7" spans="1:21" x14ac:dyDescent="0.25">
      <c r="A7" s="19" t="s">
        <v>12</v>
      </c>
      <c r="B7" s="21">
        <v>6</v>
      </c>
      <c r="C7" s="10">
        <f t="shared" si="0"/>
        <v>0.20033388981636058</v>
      </c>
      <c r="D7" s="21">
        <v>179</v>
      </c>
      <c r="E7" s="13">
        <f t="shared" si="0"/>
        <v>5.976627712854758</v>
      </c>
      <c r="F7" s="21">
        <v>1172</v>
      </c>
      <c r="G7" s="13">
        <f t="shared" si="1"/>
        <v>39.131886477462437</v>
      </c>
      <c r="H7" s="21">
        <v>895</v>
      </c>
      <c r="I7" s="13">
        <f t="shared" si="1"/>
        <v>29.883138564273793</v>
      </c>
      <c r="J7" s="21">
        <v>3</v>
      </c>
      <c r="K7" s="10">
        <f t="shared" si="2"/>
        <v>0.10016694490818029</v>
      </c>
      <c r="L7" s="21">
        <v>682</v>
      </c>
      <c r="M7" s="13">
        <f t="shared" si="3"/>
        <v>22.771285475792986</v>
      </c>
      <c r="N7" s="21">
        <v>58</v>
      </c>
      <c r="O7" s="10">
        <f t="shared" si="4"/>
        <v>1.9365609348914858</v>
      </c>
      <c r="P7" s="21">
        <v>0</v>
      </c>
      <c r="Q7" s="17" t="s">
        <v>32</v>
      </c>
      <c r="R7" s="21">
        <v>307</v>
      </c>
      <c r="S7" s="17" t="s">
        <v>32</v>
      </c>
      <c r="T7" s="21">
        <f t="shared" ref="T7:T23" si="5">SUM(B7+D7+F7+H7+J7+L7+N7+P7+R7)</f>
        <v>3302</v>
      </c>
      <c r="U7" s="24">
        <v>100</v>
      </c>
    </row>
    <row r="8" spans="1:21" x14ac:dyDescent="0.25">
      <c r="A8" s="19" t="s">
        <v>13</v>
      </c>
      <c r="B8" s="21">
        <v>6</v>
      </c>
      <c r="C8" s="10">
        <f t="shared" si="0"/>
        <v>8.7809161422508414E-2</v>
      </c>
      <c r="D8" s="21">
        <v>265</v>
      </c>
      <c r="E8" s="13">
        <f t="shared" si="0"/>
        <v>3.878237962827455</v>
      </c>
      <c r="F8" s="21">
        <v>1717</v>
      </c>
      <c r="G8" s="13">
        <f t="shared" si="1"/>
        <v>25.128055027074492</v>
      </c>
      <c r="H8" s="21">
        <v>1864</v>
      </c>
      <c r="I8" s="13">
        <f t="shared" si="1"/>
        <v>27.279379481925947</v>
      </c>
      <c r="J8" s="21">
        <v>6</v>
      </c>
      <c r="K8" s="10">
        <f t="shared" si="2"/>
        <v>8.7809161422508414E-2</v>
      </c>
      <c r="L8" s="21">
        <v>2787</v>
      </c>
      <c r="M8" s="13">
        <f t="shared" si="3"/>
        <v>40.78735548075516</v>
      </c>
      <c r="N8" s="21">
        <v>188</v>
      </c>
      <c r="O8" s="10">
        <f t="shared" si="4"/>
        <v>2.7513537245719304</v>
      </c>
      <c r="P8" s="21">
        <v>76</v>
      </c>
      <c r="Q8" s="17" t="s">
        <v>32</v>
      </c>
      <c r="R8" s="21">
        <v>308</v>
      </c>
      <c r="S8" s="17" t="s">
        <v>32</v>
      </c>
      <c r="T8" s="21">
        <f t="shared" si="5"/>
        <v>7217</v>
      </c>
      <c r="U8" s="24">
        <v>100</v>
      </c>
    </row>
    <row r="9" spans="1:21" x14ac:dyDescent="0.25">
      <c r="A9" s="19" t="s">
        <v>14</v>
      </c>
      <c r="B9" s="21">
        <v>3</v>
      </c>
      <c r="C9" s="10">
        <f t="shared" si="0"/>
        <v>5.9288537549407119E-2</v>
      </c>
      <c r="D9" s="21">
        <v>161</v>
      </c>
      <c r="E9" s="13">
        <f t="shared" si="0"/>
        <v>3.1818181818181817</v>
      </c>
      <c r="F9" s="21">
        <v>1571</v>
      </c>
      <c r="G9" s="13">
        <f t="shared" si="1"/>
        <v>31.047430830039524</v>
      </c>
      <c r="H9" s="21">
        <v>1675</v>
      </c>
      <c r="I9" s="13">
        <f t="shared" si="1"/>
        <v>33.102766798418969</v>
      </c>
      <c r="J9" s="21">
        <v>7</v>
      </c>
      <c r="K9" s="10">
        <f t="shared" si="2"/>
        <v>0.13833992094861661</v>
      </c>
      <c r="L9" s="21">
        <v>1562</v>
      </c>
      <c r="M9" s="13">
        <f t="shared" si="3"/>
        <v>30.869565217391305</v>
      </c>
      <c r="N9" s="21">
        <v>81</v>
      </c>
      <c r="O9" s="10">
        <f t="shared" si="4"/>
        <v>1.6007905138339922</v>
      </c>
      <c r="P9" s="21">
        <v>9</v>
      </c>
      <c r="Q9" s="17" t="s">
        <v>32</v>
      </c>
      <c r="R9" s="21">
        <v>74</v>
      </c>
      <c r="S9" s="17" t="s">
        <v>32</v>
      </c>
      <c r="T9" s="21">
        <f t="shared" si="5"/>
        <v>5143</v>
      </c>
      <c r="U9" s="24">
        <v>100</v>
      </c>
    </row>
    <row r="10" spans="1:21" x14ac:dyDescent="0.25">
      <c r="A10" s="19" t="s">
        <v>15</v>
      </c>
      <c r="B10" s="21">
        <v>17</v>
      </c>
      <c r="C10" s="10">
        <f t="shared" si="0"/>
        <v>0.26835043409629045</v>
      </c>
      <c r="D10" s="21">
        <v>327</v>
      </c>
      <c r="E10" s="13">
        <f t="shared" si="0"/>
        <v>5.1617995264404106</v>
      </c>
      <c r="F10" s="21">
        <v>1113</v>
      </c>
      <c r="G10" s="13">
        <f t="shared" si="1"/>
        <v>17.569060773480665</v>
      </c>
      <c r="H10" s="21">
        <v>1306</v>
      </c>
      <c r="I10" s="13">
        <f t="shared" si="1"/>
        <v>20.615627466456196</v>
      </c>
      <c r="J10" s="21">
        <v>4</v>
      </c>
      <c r="K10" s="10">
        <f t="shared" si="2"/>
        <v>6.314127861089186E-2</v>
      </c>
      <c r="L10" s="21">
        <v>3409</v>
      </c>
      <c r="M10" s="13">
        <f t="shared" si="3"/>
        <v>53.812154696132595</v>
      </c>
      <c r="N10" s="21">
        <v>159</v>
      </c>
      <c r="O10" s="10">
        <f t="shared" si="4"/>
        <v>2.5098658247829522</v>
      </c>
      <c r="P10" s="21">
        <v>10</v>
      </c>
      <c r="Q10" s="17" t="s">
        <v>32</v>
      </c>
      <c r="R10" s="21">
        <v>435</v>
      </c>
      <c r="S10" s="17" t="s">
        <v>32</v>
      </c>
      <c r="T10" s="21">
        <f t="shared" si="5"/>
        <v>6780</v>
      </c>
      <c r="U10" s="24">
        <v>100</v>
      </c>
    </row>
    <row r="11" spans="1:21" x14ac:dyDescent="0.25">
      <c r="A11" s="19" t="s">
        <v>16</v>
      </c>
      <c r="B11" s="21">
        <v>6</v>
      </c>
      <c r="C11" s="10">
        <f t="shared" si="0"/>
        <v>0.22641509433962265</v>
      </c>
      <c r="D11" s="21">
        <v>88</v>
      </c>
      <c r="E11" s="13">
        <f t="shared" si="0"/>
        <v>3.3207547169811322</v>
      </c>
      <c r="F11" s="21">
        <v>268</v>
      </c>
      <c r="G11" s="13">
        <f t="shared" si="1"/>
        <v>10.113207547169811</v>
      </c>
      <c r="H11" s="21">
        <v>506</v>
      </c>
      <c r="I11" s="13">
        <f t="shared" si="1"/>
        <v>19.09433962264151</v>
      </c>
      <c r="J11" s="21">
        <v>0</v>
      </c>
      <c r="K11" s="10">
        <f t="shared" si="2"/>
        <v>0</v>
      </c>
      <c r="L11" s="21">
        <v>1730</v>
      </c>
      <c r="M11" s="13">
        <f t="shared" si="3"/>
        <v>65.283018867924525</v>
      </c>
      <c r="N11" s="21">
        <v>52</v>
      </c>
      <c r="O11" s="10">
        <f t="shared" si="4"/>
        <v>1.9622641509433962</v>
      </c>
      <c r="P11" s="21">
        <v>0</v>
      </c>
      <c r="Q11" s="17" t="s">
        <v>32</v>
      </c>
      <c r="R11" s="21">
        <v>83</v>
      </c>
      <c r="S11" s="17" t="s">
        <v>32</v>
      </c>
      <c r="T11" s="21">
        <f t="shared" si="5"/>
        <v>2733</v>
      </c>
      <c r="U11" s="24">
        <v>100</v>
      </c>
    </row>
    <row r="12" spans="1:21" x14ac:dyDescent="0.25">
      <c r="A12" s="19" t="s">
        <v>17</v>
      </c>
      <c r="B12" s="21">
        <v>17</v>
      </c>
      <c r="C12" s="10">
        <f t="shared" si="0"/>
        <v>0.26851998104564839</v>
      </c>
      <c r="D12" s="21">
        <v>208</v>
      </c>
      <c r="E12" s="13">
        <f t="shared" si="0"/>
        <v>3.2854209445585218</v>
      </c>
      <c r="F12" s="21">
        <v>697</v>
      </c>
      <c r="G12" s="13">
        <f t="shared" si="1"/>
        <v>11.009319222871584</v>
      </c>
      <c r="H12" s="21">
        <v>1891</v>
      </c>
      <c r="I12" s="13">
        <f t="shared" si="1"/>
        <v>29.868899068077713</v>
      </c>
      <c r="J12" s="21">
        <v>15</v>
      </c>
      <c r="K12" s="10">
        <f t="shared" si="2"/>
        <v>0.23692939504027802</v>
      </c>
      <c r="L12" s="21">
        <v>3360</v>
      </c>
      <c r="M12" s="13">
        <f t="shared" si="3"/>
        <v>53.07218448902227</v>
      </c>
      <c r="N12" s="21">
        <v>143</v>
      </c>
      <c r="O12" s="10">
        <f t="shared" si="4"/>
        <v>2.2587268993839835</v>
      </c>
      <c r="P12" s="21">
        <v>23</v>
      </c>
      <c r="Q12" s="17" t="s">
        <v>32</v>
      </c>
      <c r="R12" s="21">
        <v>297</v>
      </c>
      <c r="S12" s="17" t="s">
        <v>32</v>
      </c>
      <c r="T12" s="21">
        <f t="shared" si="5"/>
        <v>6651</v>
      </c>
      <c r="U12" s="24">
        <v>100</v>
      </c>
    </row>
    <row r="13" spans="1:21" x14ac:dyDescent="0.25">
      <c r="A13" s="19" t="s">
        <v>18</v>
      </c>
      <c r="B13" s="21">
        <v>0</v>
      </c>
      <c r="C13" s="10">
        <f t="shared" si="0"/>
        <v>0</v>
      </c>
      <c r="D13" s="21">
        <v>23</v>
      </c>
      <c r="E13" s="13">
        <f t="shared" si="0"/>
        <v>1.6949152542372881</v>
      </c>
      <c r="F13" s="21">
        <v>30</v>
      </c>
      <c r="G13" s="13">
        <f t="shared" si="1"/>
        <v>2.210759027266028</v>
      </c>
      <c r="H13" s="21">
        <v>129</v>
      </c>
      <c r="I13" s="13">
        <f t="shared" si="1"/>
        <v>9.5062638172439211</v>
      </c>
      <c r="J13" s="21">
        <v>1</v>
      </c>
      <c r="K13" s="10">
        <f t="shared" si="2"/>
        <v>7.369196757553427E-2</v>
      </c>
      <c r="L13" s="21">
        <v>1149</v>
      </c>
      <c r="M13" s="13">
        <f t="shared" si="3"/>
        <v>84.672070744288874</v>
      </c>
      <c r="N13" s="21">
        <v>25</v>
      </c>
      <c r="O13" s="10">
        <f t="shared" si="4"/>
        <v>1.8422991893883567</v>
      </c>
      <c r="P13" s="21">
        <v>0</v>
      </c>
      <c r="Q13" s="17" t="s">
        <v>32</v>
      </c>
      <c r="R13" s="21">
        <v>49</v>
      </c>
      <c r="S13" s="17" t="s">
        <v>32</v>
      </c>
      <c r="T13" s="21">
        <f t="shared" si="5"/>
        <v>1406</v>
      </c>
      <c r="U13" s="24">
        <v>100</v>
      </c>
    </row>
    <row r="14" spans="1:21" x14ac:dyDescent="0.25">
      <c r="A14" s="19" t="s">
        <v>19</v>
      </c>
      <c r="B14" s="21">
        <v>9</v>
      </c>
      <c r="C14" s="10">
        <f t="shared" si="0"/>
        <v>0.1662663957140218</v>
      </c>
      <c r="D14" s="21">
        <v>267</v>
      </c>
      <c r="E14" s="13">
        <f t="shared" si="0"/>
        <v>4.93256973951598</v>
      </c>
      <c r="F14" s="21">
        <v>993</v>
      </c>
      <c r="G14" s="13">
        <f t="shared" si="1"/>
        <v>18.344725660447072</v>
      </c>
      <c r="H14" s="21">
        <v>2118</v>
      </c>
      <c r="I14" s="13">
        <f t="shared" si="1"/>
        <v>39.128025124699796</v>
      </c>
      <c r="J14" s="21">
        <v>10</v>
      </c>
      <c r="K14" s="10">
        <f t="shared" si="2"/>
        <v>0.18474043968224643</v>
      </c>
      <c r="L14" s="21">
        <v>1934</v>
      </c>
      <c r="M14" s="13">
        <f t="shared" si="3"/>
        <v>35.728801034546464</v>
      </c>
      <c r="N14" s="21">
        <v>82</v>
      </c>
      <c r="O14" s="10">
        <f t="shared" si="4"/>
        <v>1.5148716053944209</v>
      </c>
      <c r="P14" s="21">
        <v>120</v>
      </c>
      <c r="Q14" s="17" t="s">
        <v>32</v>
      </c>
      <c r="R14" s="21">
        <v>267</v>
      </c>
      <c r="S14" s="17" t="s">
        <v>32</v>
      </c>
      <c r="T14" s="21">
        <f t="shared" si="5"/>
        <v>5800</v>
      </c>
      <c r="U14" s="24">
        <v>100</v>
      </c>
    </row>
    <row r="15" spans="1:21" x14ac:dyDescent="0.25">
      <c r="A15" s="19" t="s">
        <v>20</v>
      </c>
      <c r="B15" s="21">
        <v>2</v>
      </c>
      <c r="C15" s="10">
        <f t="shared" si="0"/>
        <v>0.132013201320132</v>
      </c>
      <c r="D15" s="21">
        <v>26</v>
      </c>
      <c r="E15" s="13">
        <f t="shared" si="0"/>
        <v>1.7161716171617163</v>
      </c>
      <c r="F15" s="21">
        <v>44</v>
      </c>
      <c r="G15" s="13">
        <f t="shared" si="1"/>
        <v>2.9042904290429044</v>
      </c>
      <c r="H15" s="21">
        <v>257</v>
      </c>
      <c r="I15" s="13">
        <f t="shared" si="1"/>
        <v>16.963696369636963</v>
      </c>
      <c r="J15" s="21">
        <v>4</v>
      </c>
      <c r="K15" s="10">
        <f t="shared" si="2"/>
        <v>0.264026402640264</v>
      </c>
      <c r="L15" s="21">
        <v>1148</v>
      </c>
      <c r="M15" s="13">
        <f t="shared" si="3"/>
        <v>75.775577557755781</v>
      </c>
      <c r="N15" s="21">
        <v>34</v>
      </c>
      <c r="O15" s="10">
        <f t="shared" si="4"/>
        <v>2.2442244224422443</v>
      </c>
      <c r="P15" s="21">
        <v>0</v>
      </c>
      <c r="Q15" s="17" t="s">
        <v>32</v>
      </c>
      <c r="R15" s="21">
        <v>44</v>
      </c>
      <c r="S15" s="17" t="s">
        <v>32</v>
      </c>
      <c r="T15" s="21">
        <f t="shared" si="5"/>
        <v>1559</v>
      </c>
      <c r="U15" s="24">
        <v>100</v>
      </c>
    </row>
    <row r="16" spans="1:21" x14ac:dyDescent="0.25">
      <c r="A16" s="19" t="s">
        <v>21</v>
      </c>
      <c r="B16" s="21">
        <v>39</v>
      </c>
      <c r="C16" s="10">
        <f t="shared" si="0"/>
        <v>0.95238095238095244</v>
      </c>
      <c r="D16" s="21">
        <v>170</v>
      </c>
      <c r="E16" s="13">
        <f t="shared" si="0"/>
        <v>4.1514041514041509</v>
      </c>
      <c r="F16" s="21">
        <v>377</v>
      </c>
      <c r="G16" s="13">
        <f t="shared" si="1"/>
        <v>9.2063492063492074</v>
      </c>
      <c r="H16" s="21">
        <v>688</v>
      </c>
      <c r="I16" s="13">
        <f t="shared" si="1"/>
        <v>16.800976800976802</v>
      </c>
      <c r="J16" s="21">
        <v>14</v>
      </c>
      <c r="K16" s="10">
        <f t="shared" si="2"/>
        <v>0.34188034188034189</v>
      </c>
      <c r="L16" s="21">
        <v>2629</v>
      </c>
      <c r="M16" s="13">
        <f t="shared" si="3"/>
        <v>64.2002442002442</v>
      </c>
      <c r="N16" s="21">
        <v>178</v>
      </c>
      <c r="O16" s="10">
        <f t="shared" si="4"/>
        <v>4.3467643467643464</v>
      </c>
      <c r="P16" s="21">
        <v>12</v>
      </c>
      <c r="Q16" s="17" t="s">
        <v>32</v>
      </c>
      <c r="R16" s="21">
        <v>138</v>
      </c>
      <c r="S16" s="17" t="s">
        <v>32</v>
      </c>
      <c r="T16" s="21">
        <f t="shared" si="5"/>
        <v>4245</v>
      </c>
      <c r="U16" s="24">
        <v>100</v>
      </c>
    </row>
    <row r="17" spans="1:21" x14ac:dyDescent="0.25">
      <c r="A17" s="19" t="s">
        <v>22</v>
      </c>
      <c r="B17" s="21">
        <v>4</v>
      </c>
      <c r="C17" s="10">
        <f t="shared" si="0"/>
        <v>0.11043622308117064</v>
      </c>
      <c r="D17" s="21">
        <v>155</v>
      </c>
      <c r="E17" s="13">
        <f t="shared" si="0"/>
        <v>4.2794036443953614</v>
      </c>
      <c r="F17" s="21">
        <v>265</v>
      </c>
      <c r="G17" s="13">
        <f t="shared" si="1"/>
        <v>7.3163997791275541</v>
      </c>
      <c r="H17" s="21">
        <v>741</v>
      </c>
      <c r="I17" s="13">
        <f t="shared" si="1"/>
        <v>20.458310325786858</v>
      </c>
      <c r="J17" s="21">
        <v>2</v>
      </c>
      <c r="K17" s="10">
        <f t="shared" si="2"/>
        <v>5.521811154058532E-2</v>
      </c>
      <c r="L17" s="21">
        <v>2380</v>
      </c>
      <c r="M17" s="13">
        <f t="shared" si="3"/>
        <v>65.709552733296519</v>
      </c>
      <c r="N17" s="21">
        <v>75</v>
      </c>
      <c r="O17" s="10">
        <f t="shared" si="4"/>
        <v>2.0706791827719493</v>
      </c>
      <c r="P17" s="21">
        <v>9</v>
      </c>
      <c r="Q17" s="17" t="s">
        <v>32</v>
      </c>
      <c r="R17" s="21">
        <v>136</v>
      </c>
      <c r="S17" s="17" t="s">
        <v>32</v>
      </c>
      <c r="T17" s="21">
        <f t="shared" si="5"/>
        <v>3767</v>
      </c>
      <c r="U17" s="24">
        <v>100</v>
      </c>
    </row>
    <row r="18" spans="1:21" x14ac:dyDescent="0.25">
      <c r="A18" s="5" t="s">
        <v>27</v>
      </c>
      <c r="B18" s="22">
        <v>10</v>
      </c>
      <c r="C18" s="15">
        <f t="shared" si="0"/>
        <v>0.69589422407794022</v>
      </c>
      <c r="D18" s="22">
        <v>23</v>
      </c>
      <c r="E18" s="8">
        <f t="shared" si="0"/>
        <v>1.6005567153792624</v>
      </c>
      <c r="F18" s="22">
        <v>261</v>
      </c>
      <c r="G18" s="8">
        <f t="shared" si="1"/>
        <v>18.162839248434238</v>
      </c>
      <c r="H18" s="22">
        <v>225</v>
      </c>
      <c r="I18" s="8">
        <f t="shared" si="1"/>
        <v>15.657620041753653</v>
      </c>
      <c r="J18" s="22">
        <v>2</v>
      </c>
      <c r="K18" s="15">
        <f t="shared" si="2"/>
        <v>0.13917884481558804</v>
      </c>
      <c r="L18" s="22">
        <v>880</v>
      </c>
      <c r="M18" s="8">
        <f t="shared" si="3"/>
        <v>61.238691718858732</v>
      </c>
      <c r="N18" s="22">
        <v>36</v>
      </c>
      <c r="O18" s="15">
        <f t="shared" si="4"/>
        <v>2.5052192066805845</v>
      </c>
      <c r="P18" s="22">
        <v>15</v>
      </c>
      <c r="Q18" s="18" t="s">
        <v>32</v>
      </c>
      <c r="R18" s="22">
        <v>131</v>
      </c>
      <c r="S18" s="18" t="s">
        <v>32</v>
      </c>
      <c r="T18" s="22">
        <f>SUM(B18+D18+F18+H18+J18+L18+N18+P18+R18)</f>
        <v>1583</v>
      </c>
      <c r="U18" s="23">
        <v>100</v>
      </c>
    </row>
    <row r="19" spans="1:21" x14ac:dyDescent="0.25">
      <c r="A19" s="5" t="s">
        <v>10</v>
      </c>
      <c r="B19" s="22">
        <f>SUM(B20:B23)</f>
        <v>67</v>
      </c>
      <c r="C19" s="8">
        <f t="shared" si="0"/>
        <v>0.21519881801246227</v>
      </c>
      <c r="D19" s="22">
        <f>SUM(D20:D23)</f>
        <v>1209</v>
      </c>
      <c r="E19" s="8">
        <f t="shared" si="0"/>
        <v>3.883214492195028</v>
      </c>
      <c r="F19" s="22">
        <f>SUM(F20:F23)</f>
        <v>3913</v>
      </c>
      <c r="G19" s="8">
        <f t="shared" si="1"/>
        <v>12.568253356459177</v>
      </c>
      <c r="H19" s="22">
        <f>SUM(H20:H23)</f>
        <v>4242</v>
      </c>
      <c r="I19" s="8">
        <f t="shared" si="1"/>
        <v>13.624975910580073</v>
      </c>
      <c r="J19" s="22">
        <f>SUM(J20:J23)</f>
        <v>27</v>
      </c>
      <c r="K19" s="15">
        <f t="shared" si="2"/>
        <v>8.6721911736365384E-2</v>
      </c>
      <c r="L19" s="22">
        <f>SUM(L20:L23)</f>
        <v>20805</v>
      </c>
      <c r="M19" s="8">
        <f t="shared" si="3"/>
        <v>66.824050876854884</v>
      </c>
      <c r="N19" s="22">
        <f>SUM(N20:N23)</f>
        <v>871</v>
      </c>
      <c r="O19" s="15">
        <f t="shared" si="4"/>
        <v>2.7975846341620096</v>
      </c>
      <c r="P19" s="22">
        <f>SUM(P20:P23)</f>
        <v>374</v>
      </c>
      <c r="Q19" s="18" t="s">
        <v>32</v>
      </c>
      <c r="R19" s="22">
        <f>SUM(R20:R23)</f>
        <v>1679</v>
      </c>
      <c r="S19" s="18" t="s">
        <v>32</v>
      </c>
      <c r="T19" s="22">
        <f>SUM(T20:T23)</f>
        <v>33187</v>
      </c>
      <c r="U19" s="23">
        <v>100</v>
      </c>
    </row>
    <row r="20" spans="1:21" x14ac:dyDescent="0.25">
      <c r="A20" s="19" t="s">
        <v>23</v>
      </c>
      <c r="B20" s="21">
        <v>11</v>
      </c>
      <c r="C20" s="9">
        <f t="shared" si="0"/>
        <v>9.805669459796755E-2</v>
      </c>
      <c r="D20" s="21">
        <v>481</v>
      </c>
      <c r="E20" s="12">
        <f t="shared" si="0"/>
        <v>4.2877518274202178</v>
      </c>
      <c r="F20" s="21">
        <v>1306</v>
      </c>
      <c r="G20" s="12">
        <f t="shared" si="1"/>
        <v>11.642003922267783</v>
      </c>
      <c r="H20">
        <v>1452</v>
      </c>
      <c r="I20" s="12">
        <f t="shared" si="1"/>
        <v>12.943483686931717</v>
      </c>
      <c r="J20" s="21">
        <v>9</v>
      </c>
      <c r="K20" s="9">
        <f t="shared" si="2"/>
        <v>8.0228204671064354E-2</v>
      </c>
      <c r="L20" s="21">
        <v>7639</v>
      </c>
      <c r="M20" s="12">
        <f t="shared" si="3"/>
        <v>68.095917275806741</v>
      </c>
      <c r="N20" s="21">
        <v>320</v>
      </c>
      <c r="O20" s="9">
        <f t="shared" si="4"/>
        <v>2.8525583883045105</v>
      </c>
      <c r="P20" s="21">
        <v>232</v>
      </c>
      <c r="Q20" s="17" t="s">
        <v>32</v>
      </c>
      <c r="R20" s="21">
        <v>334</v>
      </c>
      <c r="S20" s="17" t="s">
        <v>32</v>
      </c>
      <c r="T20" s="21">
        <f t="shared" si="5"/>
        <v>11784</v>
      </c>
      <c r="U20" s="24">
        <v>100</v>
      </c>
    </row>
    <row r="21" spans="1:21" x14ac:dyDescent="0.25">
      <c r="A21" s="19" t="s">
        <v>24</v>
      </c>
      <c r="B21" s="21">
        <v>20</v>
      </c>
      <c r="C21" s="10">
        <f t="shared" si="0"/>
        <v>0.40749796251018744</v>
      </c>
      <c r="D21" s="21">
        <v>167</v>
      </c>
      <c r="E21" s="13">
        <f t="shared" si="0"/>
        <v>3.4026079869600649</v>
      </c>
      <c r="F21" s="21">
        <v>418</v>
      </c>
      <c r="G21" s="13">
        <f t="shared" si="1"/>
        <v>8.5167074164629177</v>
      </c>
      <c r="H21">
        <v>568</v>
      </c>
      <c r="I21" s="13">
        <f t="shared" si="1"/>
        <v>11.572942135289324</v>
      </c>
      <c r="J21" s="21">
        <v>7</v>
      </c>
      <c r="K21" s="10">
        <f t="shared" si="2"/>
        <v>0.14262428687856563</v>
      </c>
      <c r="L21" s="21">
        <v>3575</v>
      </c>
      <c r="M21" s="13">
        <f t="shared" si="3"/>
        <v>72.840260798696008</v>
      </c>
      <c r="N21" s="21">
        <v>153</v>
      </c>
      <c r="O21" s="10">
        <f t="shared" si="4"/>
        <v>3.1173594132029341</v>
      </c>
      <c r="P21" s="21">
        <v>52</v>
      </c>
      <c r="Q21" s="17" t="s">
        <v>32</v>
      </c>
      <c r="R21" s="21">
        <v>402</v>
      </c>
      <c r="S21" s="17" t="s">
        <v>32</v>
      </c>
      <c r="T21" s="21">
        <f t="shared" si="5"/>
        <v>5362</v>
      </c>
      <c r="U21" s="24">
        <v>100</v>
      </c>
    </row>
    <row r="22" spans="1:21" x14ac:dyDescent="0.25">
      <c r="A22" s="19" t="s">
        <v>25</v>
      </c>
      <c r="B22" s="21">
        <v>28</v>
      </c>
      <c r="C22" s="10">
        <f t="shared" si="0"/>
        <v>0.29545214730399916</v>
      </c>
      <c r="D22" s="21">
        <v>326</v>
      </c>
      <c r="E22" s="13">
        <f t="shared" si="0"/>
        <v>3.439907143610847</v>
      </c>
      <c r="F22" s="21">
        <v>1563</v>
      </c>
      <c r="G22" s="13">
        <f t="shared" ref="G22:I24" si="6">F22/($T22-$P22-$R22)*100</f>
        <v>16.492560937005383</v>
      </c>
      <c r="H22">
        <v>1257</v>
      </c>
      <c r="I22" s="13">
        <f t="shared" si="6"/>
        <v>13.263691041468819</v>
      </c>
      <c r="J22" s="21">
        <v>5</v>
      </c>
      <c r="K22" s="10">
        <f t="shared" si="2"/>
        <v>5.2759312018571272E-2</v>
      </c>
      <c r="L22" s="21">
        <v>6061</v>
      </c>
      <c r="M22" s="13">
        <f t="shared" si="3"/>
        <v>63.9548380289121</v>
      </c>
      <c r="N22" s="21">
        <v>237</v>
      </c>
      <c r="O22" s="10">
        <f t="shared" si="4"/>
        <v>2.5007913896802783</v>
      </c>
      <c r="P22" s="21">
        <v>78</v>
      </c>
      <c r="Q22" s="17" t="s">
        <v>32</v>
      </c>
      <c r="R22" s="21">
        <v>765</v>
      </c>
      <c r="S22" s="17" t="s">
        <v>32</v>
      </c>
      <c r="T22" s="21">
        <f t="shared" si="5"/>
        <v>10320</v>
      </c>
      <c r="U22" s="24">
        <v>100</v>
      </c>
    </row>
    <row r="23" spans="1:21" x14ac:dyDescent="0.25">
      <c r="A23" s="19" t="s">
        <v>26</v>
      </c>
      <c r="B23" s="21">
        <v>8</v>
      </c>
      <c r="C23" s="11">
        <f t="shared" si="0"/>
        <v>0.14463930573133249</v>
      </c>
      <c r="D23" s="21">
        <v>235</v>
      </c>
      <c r="E23" s="14">
        <f t="shared" si="0"/>
        <v>4.2487796058578917</v>
      </c>
      <c r="F23" s="21">
        <v>626</v>
      </c>
      <c r="G23" s="14">
        <f t="shared" si="6"/>
        <v>11.318025673476766</v>
      </c>
      <c r="H23">
        <v>965</v>
      </c>
      <c r="I23" s="14">
        <f t="shared" si="6"/>
        <v>17.447116253841983</v>
      </c>
      <c r="J23" s="21">
        <v>6</v>
      </c>
      <c r="K23" s="11">
        <f t="shared" si="2"/>
        <v>0.10847947929849937</v>
      </c>
      <c r="L23" s="21">
        <v>3530</v>
      </c>
      <c r="M23" s="14">
        <f t="shared" si="3"/>
        <v>63.822093653950461</v>
      </c>
      <c r="N23" s="21">
        <v>161</v>
      </c>
      <c r="O23" s="11">
        <f t="shared" si="4"/>
        <v>2.910866027843066</v>
      </c>
      <c r="P23" s="21">
        <v>12</v>
      </c>
      <c r="Q23" s="17" t="s">
        <v>32</v>
      </c>
      <c r="R23" s="21">
        <v>178</v>
      </c>
      <c r="S23" s="17" t="s">
        <v>32</v>
      </c>
      <c r="T23" s="21">
        <f t="shared" si="5"/>
        <v>5721</v>
      </c>
      <c r="U23" s="24">
        <v>100</v>
      </c>
    </row>
    <row r="24" spans="1:21" x14ac:dyDescent="0.25">
      <c r="A24" s="5" t="s">
        <v>8</v>
      </c>
      <c r="B24" s="22">
        <f>SUM(B5+B18+B19)</f>
        <v>191</v>
      </c>
      <c r="C24" s="8">
        <f t="shared" si="0"/>
        <v>0.23675240161140379</v>
      </c>
      <c r="D24" s="22">
        <f>SUM(D5+D18+D19)</f>
        <v>3158</v>
      </c>
      <c r="E24" s="8">
        <f t="shared" si="0"/>
        <v>3.9144716454911679</v>
      </c>
      <c r="F24" s="22">
        <f>SUM(F5+F18+F19)</f>
        <v>12730</v>
      </c>
      <c r="G24" s="8">
        <f t="shared" si="6"/>
        <v>15.779361636194608</v>
      </c>
      <c r="H24" s="22">
        <f>SUM(H5+H18+H19)</f>
        <v>16782</v>
      </c>
      <c r="I24" s="8">
        <f t="shared" si="6"/>
        <v>20.80198326619151</v>
      </c>
      <c r="J24" s="22">
        <f>SUM(J5+J18+J19)</f>
        <v>95</v>
      </c>
      <c r="K24" s="15">
        <f t="shared" si="2"/>
        <v>0.11775643012085528</v>
      </c>
      <c r="L24" s="22">
        <f>SUM(L5+L18+L19)</f>
        <v>45679</v>
      </c>
      <c r="M24" s="8">
        <f t="shared" si="3"/>
        <v>56.621010226216292</v>
      </c>
      <c r="N24" s="22">
        <f>SUM(N5+N18+N19)</f>
        <v>2040</v>
      </c>
      <c r="O24" s="15">
        <f t="shared" si="4"/>
        <v>2.5286643941741556</v>
      </c>
      <c r="P24" s="22">
        <f>SUM(P5+P18+P19)</f>
        <v>648</v>
      </c>
      <c r="Q24" s="18" t="s">
        <v>32</v>
      </c>
      <c r="R24" s="22">
        <f>SUM(R5+R18+R19)</f>
        <v>3995</v>
      </c>
      <c r="S24" s="18" t="s">
        <v>32</v>
      </c>
      <c r="T24" s="22">
        <f>SUM(T5+T18+T19)</f>
        <v>85318</v>
      </c>
      <c r="U24" s="23">
        <v>100</v>
      </c>
    </row>
    <row r="25" spans="1:21" x14ac:dyDescent="0.25">
      <c r="A25" s="20" t="s">
        <v>36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1" ht="27.95" customHeight="1" x14ac:dyDescent="0.25">
      <c r="A26" s="105" t="s">
        <v>34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</row>
    <row r="27" spans="1:21" x14ac:dyDescent="0.25">
      <c r="A27" s="106" t="s">
        <v>37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</row>
    <row r="28" spans="1:21" x14ac:dyDescent="0.25">
      <c r="A28" s="31" t="s">
        <v>45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</sheetData>
  <mergeCells count="13">
    <mergeCell ref="T3:U3"/>
    <mergeCell ref="A26:U26"/>
    <mergeCell ref="A27:U27"/>
    <mergeCell ref="A1:T1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ageMargins left="0.25" right="0.25" top="0.75" bottom="0.75" header="0.3" footer="0.3"/>
  <pageSetup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 fitToPage="1"/>
  </sheetPr>
  <dimension ref="A1:V29"/>
  <sheetViews>
    <sheetView zoomScaleNormal="100" workbookViewId="0">
      <selection activeCell="A2" sqref="A2"/>
    </sheetView>
  </sheetViews>
  <sheetFormatPr defaultRowHeight="15" x14ac:dyDescent="0.25"/>
  <cols>
    <col min="1" max="1" width="28.7109375" customWidth="1"/>
    <col min="2" max="5" width="6.7109375" customWidth="1"/>
    <col min="6" max="6" width="7.7109375" bestFit="1" customWidth="1"/>
    <col min="7" max="7" width="6.7109375" customWidth="1"/>
    <col min="8" max="8" width="7.7109375" bestFit="1" customWidth="1"/>
    <col min="9" max="11" width="6.7109375" customWidth="1"/>
    <col min="12" max="12" width="7.7109375" bestFit="1" customWidth="1"/>
    <col min="13" max="19" width="6.7109375" customWidth="1"/>
    <col min="20" max="20" width="7.7109375" bestFit="1" customWidth="1"/>
    <col min="21" max="21" width="6.7109375" customWidth="1"/>
  </cols>
  <sheetData>
    <row r="1" spans="1:22" ht="15.75" x14ac:dyDescent="0.25">
      <c r="A1" s="107" t="s">
        <v>44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20"/>
      <c r="V1" s="20"/>
    </row>
    <row r="2" spans="1:22" x14ac:dyDescent="0.25">
      <c r="A2" s="20" t="s">
        <v>33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51.95" customHeight="1" x14ac:dyDescent="0.25">
      <c r="A3" s="1" t="s">
        <v>29</v>
      </c>
      <c r="B3" s="103" t="s">
        <v>0</v>
      </c>
      <c r="C3" s="104"/>
      <c r="D3" s="103" t="s">
        <v>1</v>
      </c>
      <c r="E3" s="108"/>
      <c r="F3" s="104" t="s">
        <v>2</v>
      </c>
      <c r="G3" s="104"/>
      <c r="H3" s="103" t="s">
        <v>3</v>
      </c>
      <c r="I3" s="108"/>
      <c r="J3" s="104" t="s">
        <v>4</v>
      </c>
      <c r="K3" s="104"/>
      <c r="L3" s="103" t="s">
        <v>5</v>
      </c>
      <c r="M3" s="108"/>
      <c r="N3" s="104" t="s">
        <v>6</v>
      </c>
      <c r="O3" s="104"/>
      <c r="P3" s="103" t="s">
        <v>7</v>
      </c>
      <c r="Q3" s="108"/>
      <c r="R3" s="104" t="s">
        <v>28</v>
      </c>
      <c r="S3" s="104"/>
      <c r="T3" s="103" t="s">
        <v>8</v>
      </c>
      <c r="U3" s="104"/>
      <c r="V3" s="20"/>
    </row>
    <row r="4" spans="1:22" x14ac:dyDescent="0.25">
      <c r="A4" s="1"/>
      <c r="B4" s="2" t="s">
        <v>30</v>
      </c>
      <c r="C4" s="3" t="s">
        <v>31</v>
      </c>
      <c r="D4" s="2" t="s">
        <v>30</v>
      </c>
      <c r="E4" s="3" t="s">
        <v>31</v>
      </c>
      <c r="F4" s="2" t="s">
        <v>30</v>
      </c>
      <c r="G4" s="4" t="s">
        <v>31</v>
      </c>
      <c r="H4" s="2" t="s">
        <v>30</v>
      </c>
      <c r="I4" s="3" t="s">
        <v>31</v>
      </c>
      <c r="J4" s="2" t="s">
        <v>30</v>
      </c>
      <c r="K4" s="4" t="s">
        <v>31</v>
      </c>
      <c r="L4" s="2" t="s">
        <v>30</v>
      </c>
      <c r="M4" s="3" t="s">
        <v>31</v>
      </c>
      <c r="N4" s="2" t="s">
        <v>30</v>
      </c>
      <c r="O4" s="4" t="s">
        <v>31</v>
      </c>
      <c r="P4" s="2" t="s">
        <v>30</v>
      </c>
      <c r="Q4" s="4" t="s">
        <v>31</v>
      </c>
      <c r="R4" s="3" t="s">
        <v>30</v>
      </c>
      <c r="S4" s="3" t="s">
        <v>31</v>
      </c>
      <c r="T4" s="2" t="s">
        <v>30</v>
      </c>
      <c r="U4" s="3" t="s">
        <v>31</v>
      </c>
      <c r="V4" s="20"/>
    </row>
    <row r="5" spans="1:22" x14ac:dyDescent="0.25">
      <c r="A5" s="5" t="s">
        <v>9</v>
      </c>
      <c r="B5" s="6">
        <f>SUM(B6:B17)</f>
        <v>104</v>
      </c>
      <c r="C5" s="8">
        <f>B5/($T5-$P5-$R5)*100</f>
        <v>0.20715068220296781</v>
      </c>
      <c r="D5" s="6">
        <f>SUM(D6:D17)</f>
        <v>1944</v>
      </c>
      <c r="E5" s="8">
        <f>D5/($T5-$P5-$R5)*100</f>
        <v>3.8721242904093218</v>
      </c>
      <c r="F5" s="6">
        <f>SUM(F6:F17)</f>
        <v>8946</v>
      </c>
      <c r="G5" s="8">
        <f>F5/($T5-$P5-$R5)*100</f>
        <v>17.818942336420676</v>
      </c>
      <c r="H5" s="6">
        <f>SUM(H6:H17)</f>
        <v>11998</v>
      </c>
      <c r="I5" s="8">
        <f>H5/($T5-$P5-$R5)*100</f>
        <v>23.898018125684693</v>
      </c>
      <c r="J5" s="6">
        <f>SUM(J6:J17)</f>
        <v>78</v>
      </c>
      <c r="K5" s="15">
        <f>J5/($T5-$P5-$R5)*100</f>
        <v>0.15536301165222588</v>
      </c>
      <c r="L5" s="6">
        <f>SUM(L6:L17)</f>
        <v>25996</v>
      </c>
      <c r="M5" s="8">
        <f>L5/($T5-$P5-$R5)*100</f>
        <v>51.779703216811079</v>
      </c>
      <c r="N5" s="6">
        <f>SUM(N6:N17)</f>
        <v>1139</v>
      </c>
      <c r="O5" s="15">
        <f>N5/($T5-$P5-$R5)*100</f>
        <v>2.2686983368190421</v>
      </c>
      <c r="P5" s="6">
        <f>SUM(P6:P17)</f>
        <v>233</v>
      </c>
      <c r="Q5" s="16" t="s">
        <v>32</v>
      </c>
      <c r="R5" s="6">
        <f>SUM(R6:R17)</f>
        <v>2323</v>
      </c>
      <c r="S5" s="18" t="s">
        <v>32</v>
      </c>
      <c r="T5" s="6">
        <f>SUM(T6:T17)</f>
        <v>52761</v>
      </c>
      <c r="U5" s="23">
        <v>100</v>
      </c>
      <c r="V5" s="7"/>
    </row>
    <row r="6" spans="1:22" x14ac:dyDescent="0.25">
      <c r="A6" s="19" t="s">
        <v>11</v>
      </c>
      <c r="B6" s="21">
        <v>3</v>
      </c>
      <c r="C6" s="9">
        <f t="shared" ref="C6:E24" si="0">B6/($T6-$P6-$R6)*100</f>
        <v>0.19685039370078738</v>
      </c>
      <c r="D6" s="21">
        <v>50</v>
      </c>
      <c r="E6" s="12">
        <f t="shared" si="0"/>
        <v>3.2808398950131235</v>
      </c>
      <c r="F6" s="21">
        <v>149</v>
      </c>
      <c r="G6" s="12">
        <f t="shared" ref="G6:I21" si="1">F6/($T6-$P6-$R6)*100</f>
        <v>9.7769028871391086</v>
      </c>
      <c r="H6" s="21">
        <v>144</v>
      </c>
      <c r="I6" s="12">
        <f t="shared" si="1"/>
        <v>9.4488188976377945</v>
      </c>
      <c r="J6" s="21">
        <v>0</v>
      </c>
      <c r="K6" s="9">
        <f t="shared" ref="K6:K24" si="2">J6/($T6-$P6-$R6)*100</f>
        <v>0</v>
      </c>
      <c r="L6" s="21">
        <v>1136</v>
      </c>
      <c r="M6" s="12">
        <f t="shared" ref="M6:M24" si="3">L6/($T6-$P6-$R6)*100</f>
        <v>74.540682414698168</v>
      </c>
      <c r="N6" s="21">
        <v>42</v>
      </c>
      <c r="O6" s="9">
        <f t="shared" ref="O6:O24" si="4">N6/($T6-$P6-$R6)*100</f>
        <v>2.7559055118110236</v>
      </c>
      <c r="P6" s="21">
        <v>0</v>
      </c>
      <c r="Q6" s="17" t="s">
        <v>32</v>
      </c>
      <c r="R6" s="21">
        <v>47</v>
      </c>
      <c r="S6" s="17" t="s">
        <v>32</v>
      </c>
      <c r="T6" s="21">
        <f>SUM(B6+D6+F6+H6+J6+L6+N6+P6+R6)</f>
        <v>1571</v>
      </c>
      <c r="U6" s="24">
        <v>100</v>
      </c>
      <c r="V6" s="7"/>
    </row>
    <row r="7" spans="1:22" x14ac:dyDescent="0.25">
      <c r="A7" s="19" t="s">
        <v>12</v>
      </c>
      <c r="B7" s="21">
        <v>6</v>
      </c>
      <c r="C7" s="10">
        <f t="shared" si="0"/>
        <v>0.19132653061224489</v>
      </c>
      <c r="D7" s="21">
        <v>160</v>
      </c>
      <c r="E7" s="13">
        <f t="shared" si="0"/>
        <v>5.1020408163265305</v>
      </c>
      <c r="F7" s="21">
        <v>1263</v>
      </c>
      <c r="G7" s="13">
        <f t="shared" si="1"/>
        <v>40.274234693877553</v>
      </c>
      <c r="H7" s="21">
        <v>936</v>
      </c>
      <c r="I7" s="13">
        <f t="shared" si="1"/>
        <v>29.846938775510207</v>
      </c>
      <c r="J7" s="21">
        <v>4</v>
      </c>
      <c r="K7" s="10">
        <f t="shared" si="2"/>
        <v>0.12755102040816327</v>
      </c>
      <c r="L7" s="21">
        <v>705</v>
      </c>
      <c r="M7" s="13">
        <f t="shared" si="3"/>
        <v>22.480867346938776</v>
      </c>
      <c r="N7" s="21">
        <v>62</v>
      </c>
      <c r="O7" s="10">
        <f t="shared" si="4"/>
        <v>1.9770408163265307</v>
      </c>
      <c r="P7" s="21">
        <v>3</v>
      </c>
      <c r="Q7" s="17" t="s">
        <v>32</v>
      </c>
      <c r="R7" s="21">
        <v>364</v>
      </c>
      <c r="S7" s="17" t="s">
        <v>32</v>
      </c>
      <c r="T7" s="21">
        <f t="shared" ref="T7:T23" si="5">SUM(B7+D7+F7+H7+J7+L7+N7+P7+R7)</f>
        <v>3503</v>
      </c>
      <c r="U7" s="24">
        <v>100</v>
      </c>
      <c r="V7" s="7"/>
    </row>
    <row r="8" spans="1:22" x14ac:dyDescent="0.25">
      <c r="A8" s="19" t="s">
        <v>13</v>
      </c>
      <c r="B8" s="21">
        <v>10</v>
      </c>
      <c r="C8" s="10">
        <f t="shared" si="0"/>
        <v>0.13178703215603585</v>
      </c>
      <c r="D8" s="21">
        <v>272</v>
      </c>
      <c r="E8" s="13">
        <f t="shared" si="0"/>
        <v>3.5846072746441751</v>
      </c>
      <c r="F8" s="21">
        <v>2101</v>
      </c>
      <c r="G8" s="13">
        <f t="shared" si="1"/>
        <v>27.688455455983132</v>
      </c>
      <c r="H8" s="21">
        <v>1958</v>
      </c>
      <c r="I8" s="13">
        <f t="shared" si="1"/>
        <v>25.80390089615182</v>
      </c>
      <c r="J8" s="21">
        <v>9</v>
      </c>
      <c r="K8" s="10">
        <f t="shared" si="2"/>
        <v>0.11860832894043227</v>
      </c>
      <c r="L8" s="21">
        <v>3053</v>
      </c>
      <c r="M8" s="13">
        <f t="shared" si="3"/>
        <v>40.234580917237743</v>
      </c>
      <c r="N8" s="21">
        <v>185</v>
      </c>
      <c r="O8" s="10">
        <f t="shared" si="4"/>
        <v>2.4380600948866631</v>
      </c>
      <c r="P8" s="21">
        <v>53</v>
      </c>
      <c r="Q8" s="17" t="s">
        <v>32</v>
      </c>
      <c r="R8" s="21">
        <v>339</v>
      </c>
      <c r="S8" s="17" t="s">
        <v>32</v>
      </c>
      <c r="T8" s="21">
        <f t="shared" si="5"/>
        <v>7980</v>
      </c>
      <c r="U8" s="24">
        <v>100</v>
      </c>
      <c r="V8" s="7"/>
    </row>
    <row r="9" spans="1:22" x14ac:dyDescent="0.25">
      <c r="A9" s="19" t="s">
        <v>14</v>
      </c>
      <c r="B9" s="21">
        <v>4</v>
      </c>
      <c r="C9" s="10">
        <f t="shared" si="0"/>
        <v>7.537214999057848E-2</v>
      </c>
      <c r="D9" s="21">
        <v>175</v>
      </c>
      <c r="E9" s="13">
        <f t="shared" si="0"/>
        <v>3.2975315620878085</v>
      </c>
      <c r="F9" s="21">
        <v>1683</v>
      </c>
      <c r="G9" s="13">
        <f t="shared" si="1"/>
        <v>31.712832108535892</v>
      </c>
      <c r="H9" s="21">
        <v>1617</v>
      </c>
      <c r="I9" s="13">
        <f t="shared" si="1"/>
        <v>30.469191633691352</v>
      </c>
      <c r="J9" s="21">
        <v>7</v>
      </c>
      <c r="K9" s="10">
        <f t="shared" si="2"/>
        <v>0.13190126248351233</v>
      </c>
      <c r="L9" s="21">
        <v>1726</v>
      </c>
      <c r="M9" s="13">
        <f t="shared" si="3"/>
        <v>32.523082720934617</v>
      </c>
      <c r="N9" s="21">
        <v>95</v>
      </c>
      <c r="O9" s="10">
        <f t="shared" si="4"/>
        <v>1.7900885622762388</v>
      </c>
      <c r="P9" s="21">
        <v>6</v>
      </c>
      <c r="Q9" s="17" t="s">
        <v>32</v>
      </c>
      <c r="R9" s="21">
        <v>56</v>
      </c>
      <c r="S9" s="17" t="s">
        <v>32</v>
      </c>
      <c r="T9" s="21">
        <f t="shared" si="5"/>
        <v>5369</v>
      </c>
      <c r="U9" s="24">
        <v>100</v>
      </c>
      <c r="V9" s="7"/>
    </row>
    <row r="10" spans="1:22" x14ac:dyDescent="0.25">
      <c r="A10" s="19" t="s">
        <v>15</v>
      </c>
      <c r="B10" s="21">
        <v>14</v>
      </c>
      <c r="C10" s="10">
        <f t="shared" si="0"/>
        <v>0.21618282890673254</v>
      </c>
      <c r="D10" s="21">
        <v>340</v>
      </c>
      <c r="E10" s="13">
        <f t="shared" si="0"/>
        <v>5.250154416306362</v>
      </c>
      <c r="F10" s="21">
        <v>1037</v>
      </c>
      <c r="G10" s="13">
        <f t="shared" si="1"/>
        <v>16.012970969734404</v>
      </c>
      <c r="H10" s="21">
        <v>1233</v>
      </c>
      <c r="I10" s="13">
        <f t="shared" si="1"/>
        <v>19.03953057442866</v>
      </c>
      <c r="J10" s="21">
        <v>11</v>
      </c>
      <c r="K10" s="10">
        <f t="shared" si="2"/>
        <v>0.16985793699814702</v>
      </c>
      <c r="L10" s="21">
        <v>3691</v>
      </c>
      <c r="M10" s="13">
        <f t="shared" si="3"/>
        <v>56.995058678196422</v>
      </c>
      <c r="N10" s="21">
        <v>150</v>
      </c>
      <c r="O10" s="10">
        <f t="shared" si="4"/>
        <v>2.3162445954292772</v>
      </c>
      <c r="P10" s="21">
        <v>15</v>
      </c>
      <c r="Q10" s="17" t="s">
        <v>32</v>
      </c>
      <c r="R10" s="21">
        <v>400</v>
      </c>
      <c r="S10" s="17" t="s">
        <v>32</v>
      </c>
      <c r="T10" s="21">
        <f t="shared" si="5"/>
        <v>6891</v>
      </c>
      <c r="U10" s="24">
        <v>100</v>
      </c>
      <c r="V10" s="7"/>
    </row>
    <row r="11" spans="1:22" x14ac:dyDescent="0.25">
      <c r="A11" s="19" t="s">
        <v>16</v>
      </c>
      <c r="B11" s="21">
        <v>8</v>
      </c>
      <c r="C11" s="10">
        <f t="shared" si="0"/>
        <v>0.28632784538296346</v>
      </c>
      <c r="D11" s="21">
        <v>96</v>
      </c>
      <c r="E11" s="13">
        <f t="shared" si="0"/>
        <v>3.4359341445955622</v>
      </c>
      <c r="F11" s="21">
        <v>246</v>
      </c>
      <c r="G11" s="13">
        <f t="shared" si="1"/>
        <v>8.8045812455261281</v>
      </c>
      <c r="H11" s="21">
        <v>463</v>
      </c>
      <c r="I11" s="13">
        <f t="shared" si="1"/>
        <v>16.571224051539012</v>
      </c>
      <c r="J11" s="21">
        <v>4</v>
      </c>
      <c r="K11" s="10">
        <f t="shared" si="2"/>
        <v>0.14316392269148173</v>
      </c>
      <c r="L11" s="21">
        <v>1910</v>
      </c>
      <c r="M11" s="13">
        <f t="shared" si="3"/>
        <v>68.360773085182529</v>
      </c>
      <c r="N11" s="21">
        <v>67</v>
      </c>
      <c r="O11" s="10">
        <f t="shared" si="4"/>
        <v>2.3979957050823191</v>
      </c>
      <c r="P11" s="21">
        <v>0</v>
      </c>
      <c r="Q11" s="17" t="s">
        <v>32</v>
      </c>
      <c r="R11" s="21">
        <v>108</v>
      </c>
      <c r="S11" s="17" t="s">
        <v>32</v>
      </c>
      <c r="T11" s="21">
        <f t="shared" si="5"/>
        <v>2902</v>
      </c>
      <c r="U11" s="24">
        <v>100</v>
      </c>
      <c r="V11" s="7"/>
    </row>
    <row r="12" spans="1:22" x14ac:dyDescent="0.25">
      <c r="A12" s="19" t="s">
        <v>17</v>
      </c>
      <c r="B12" s="21">
        <v>13</v>
      </c>
      <c r="C12" s="10">
        <f t="shared" si="0"/>
        <v>0.19513659561693183</v>
      </c>
      <c r="D12" s="21">
        <v>202</v>
      </c>
      <c r="E12" s="13">
        <f t="shared" si="0"/>
        <v>3.0321224857400177</v>
      </c>
      <c r="F12" s="21">
        <v>706</v>
      </c>
      <c r="G12" s="13">
        <f t="shared" si="1"/>
        <v>10.597418192734914</v>
      </c>
      <c r="H12" s="21">
        <v>1839</v>
      </c>
      <c r="I12" s="13">
        <f t="shared" si="1"/>
        <v>27.604323026118283</v>
      </c>
      <c r="J12" s="21">
        <v>11</v>
      </c>
      <c r="K12" s="10">
        <f t="shared" si="2"/>
        <v>0.16511558090663464</v>
      </c>
      <c r="L12" s="21">
        <v>3746</v>
      </c>
      <c r="M12" s="13">
        <f t="shared" si="3"/>
        <v>56.229360552386673</v>
      </c>
      <c r="N12" s="21">
        <v>145</v>
      </c>
      <c r="O12" s="10">
        <f t="shared" si="4"/>
        <v>2.1765235664965474</v>
      </c>
      <c r="P12" s="21">
        <v>17</v>
      </c>
      <c r="Q12" s="17" t="s">
        <v>32</v>
      </c>
      <c r="R12" s="21">
        <v>297</v>
      </c>
      <c r="S12" s="17" t="s">
        <v>32</v>
      </c>
      <c r="T12" s="21">
        <f t="shared" si="5"/>
        <v>6976</v>
      </c>
      <c r="U12" s="24">
        <v>100</v>
      </c>
      <c r="V12" s="7"/>
    </row>
    <row r="13" spans="1:22" x14ac:dyDescent="0.25">
      <c r="A13" s="19" t="s">
        <v>18</v>
      </c>
      <c r="B13" s="21">
        <v>0</v>
      </c>
      <c r="C13" s="10">
        <f t="shared" si="0"/>
        <v>0</v>
      </c>
      <c r="D13" s="21">
        <v>25</v>
      </c>
      <c r="E13" s="13">
        <f t="shared" si="0"/>
        <v>1.699524133242692</v>
      </c>
      <c r="F13" s="21">
        <v>24</v>
      </c>
      <c r="G13" s="13">
        <f t="shared" si="1"/>
        <v>1.6315431679129844</v>
      </c>
      <c r="H13" s="21">
        <v>142</v>
      </c>
      <c r="I13" s="13">
        <f t="shared" si="1"/>
        <v>9.6532970768184914</v>
      </c>
      <c r="J13" s="21">
        <v>2</v>
      </c>
      <c r="K13" s="10">
        <f t="shared" si="2"/>
        <v>0.13596193065941536</v>
      </c>
      <c r="L13" s="21">
        <v>1252</v>
      </c>
      <c r="M13" s="13">
        <f t="shared" si="3"/>
        <v>85.112168592794006</v>
      </c>
      <c r="N13" s="21">
        <v>26</v>
      </c>
      <c r="O13" s="10">
        <f t="shared" si="4"/>
        <v>1.7675050985723997</v>
      </c>
      <c r="P13" s="21">
        <v>0</v>
      </c>
      <c r="Q13" s="17" t="s">
        <v>32</v>
      </c>
      <c r="R13" s="21">
        <v>50</v>
      </c>
      <c r="S13" s="17" t="s">
        <v>32</v>
      </c>
      <c r="T13" s="21">
        <f t="shared" si="5"/>
        <v>1521</v>
      </c>
      <c r="U13" s="24">
        <v>100</v>
      </c>
      <c r="V13" s="7"/>
    </row>
    <row r="14" spans="1:22" x14ac:dyDescent="0.25">
      <c r="A14" s="19" t="s">
        <v>19</v>
      </c>
      <c r="B14" s="21">
        <v>7</v>
      </c>
      <c r="C14" s="10">
        <f t="shared" si="0"/>
        <v>0.12475494564248799</v>
      </c>
      <c r="D14" s="21">
        <v>258</v>
      </c>
      <c r="E14" s="13">
        <f t="shared" si="0"/>
        <v>4.5981108536802706</v>
      </c>
      <c r="F14" s="21">
        <v>1079</v>
      </c>
      <c r="G14" s="13">
        <f t="shared" si="1"/>
        <v>19.23008376403493</v>
      </c>
      <c r="H14" s="21">
        <v>2023</v>
      </c>
      <c r="I14" s="13">
        <f t="shared" si="1"/>
        <v>36.054179290679023</v>
      </c>
      <c r="J14" s="21">
        <v>14</v>
      </c>
      <c r="K14" s="10">
        <f t="shared" si="2"/>
        <v>0.24950989128497597</v>
      </c>
      <c r="L14" s="21">
        <v>2153</v>
      </c>
      <c r="M14" s="13">
        <f t="shared" si="3"/>
        <v>38.371056852610941</v>
      </c>
      <c r="N14" s="21">
        <v>77</v>
      </c>
      <c r="O14" s="10">
        <f t="shared" si="4"/>
        <v>1.3723044020673676</v>
      </c>
      <c r="P14" s="21">
        <v>122</v>
      </c>
      <c r="Q14" s="17" t="s">
        <v>32</v>
      </c>
      <c r="R14" s="21">
        <v>321</v>
      </c>
      <c r="S14" s="17" t="s">
        <v>32</v>
      </c>
      <c r="T14" s="21">
        <f t="shared" si="5"/>
        <v>6054</v>
      </c>
      <c r="U14" s="24">
        <v>100</v>
      </c>
      <c r="V14" s="7"/>
    </row>
    <row r="15" spans="1:22" x14ac:dyDescent="0.25">
      <c r="A15" s="19" t="s">
        <v>20</v>
      </c>
      <c r="B15" s="21">
        <v>5</v>
      </c>
      <c r="C15" s="10">
        <f t="shared" si="0"/>
        <v>0.30731407498463426</v>
      </c>
      <c r="D15" s="21">
        <v>23</v>
      </c>
      <c r="E15" s="13">
        <f t="shared" si="0"/>
        <v>1.4136447449293177</v>
      </c>
      <c r="F15" s="21">
        <v>41</v>
      </c>
      <c r="G15" s="13">
        <f t="shared" si="1"/>
        <v>2.519975414874001</v>
      </c>
      <c r="H15" s="21">
        <v>244</v>
      </c>
      <c r="I15" s="13">
        <f t="shared" si="1"/>
        <v>14.996926859250154</v>
      </c>
      <c r="J15" s="21">
        <v>2</v>
      </c>
      <c r="K15" s="10">
        <f t="shared" si="2"/>
        <v>0.1229256299938537</v>
      </c>
      <c r="L15" s="21">
        <v>1274</v>
      </c>
      <c r="M15" s="13">
        <f t="shared" si="3"/>
        <v>78.303626306084823</v>
      </c>
      <c r="N15" s="21">
        <v>38</v>
      </c>
      <c r="O15" s="10">
        <f t="shared" si="4"/>
        <v>2.3355869698832206</v>
      </c>
      <c r="P15" s="21">
        <v>0</v>
      </c>
      <c r="Q15" s="17" t="s">
        <v>32</v>
      </c>
      <c r="R15" s="21">
        <v>53</v>
      </c>
      <c r="S15" s="17" t="s">
        <v>32</v>
      </c>
      <c r="T15" s="21">
        <f t="shared" si="5"/>
        <v>1680</v>
      </c>
      <c r="U15" s="24">
        <v>100</v>
      </c>
      <c r="V15" s="7"/>
    </row>
    <row r="16" spans="1:22" x14ac:dyDescent="0.25">
      <c r="A16" s="19" t="s">
        <v>21</v>
      </c>
      <c r="B16" s="21">
        <v>25</v>
      </c>
      <c r="C16" s="10">
        <f t="shared" si="0"/>
        <v>0.61124694376528121</v>
      </c>
      <c r="D16" s="21">
        <v>168</v>
      </c>
      <c r="E16" s="13">
        <f t="shared" si="0"/>
        <v>4.1075794621026898</v>
      </c>
      <c r="F16" s="21">
        <v>337</v>
      </c>
      <c r="G16" s="13">
        <f t="shared" si="1"/>
        <v>8.2396088019559901</v>
      </c>
      <c r="H16" s="21">
        <v>643</v>
      </c>
      <c r="I16" s="13">
        <f t="shared" si="1"/>
        <v>15.721271393643033</v>
      </c>
      <c r="J16" s="21">
        <v>11</v>
      </c>
      <c r="K16" s="10">
        <f t="shared" si="2"/>
        <v>0.26894865525672373</v>
      </c>
      <c r="L16" s="21">
        <v>2721</v>
      </c>
      <c r="M16" s="13">
        <f t="shared" si="3"/>
        <v>66.528117359413201</v>
      </c>
      <c r="N16" s="21">
        <v>185</v>
      </c>
      <c r="O16" s="10">
        <f t="shared" si="4"/>
        <v>4.5232273838630803</v>
      </c>
      <c r="P16" s="21">
        <v>7</v>
      </c>
      <c r="Q16" s="17" t="s">
        <v>32</v>
      </c>
      <c r="R16" s="21">
        <v>162</v>
      </c>
      <c r="S16" s="17" t="s">
        <v>32</v>
      </c>
      <c r="T16" s="21">
        <f t="shared" si="5"/>
        <v>4259</v>
      </c>
      <c r="U16" s="24">
        <v>100</v>
      </c>
      <c r="V16" s="7"/>
    </row>
    <row r="17" spans="1:22" x14ac:dyDescent="0.25">
      <c r="A17" s="19" t="s">
        <v>22</v>
      </c>
      <c r="B17" s="21">
        <v>9</v>
      </c>
      <c r="C17" s="10">
        <f t="shared" si="0"/>
        <v>0.22965042102577188</v>
      </c>
      <c r="D17" s="21">
        <v>175</v>
      </c>
      <c r="E17" s="13">
        <f t="shared" si="0"/>
        <v>4.4654248532788978</v>
      </c>
      <c r="F17" s="21">
        <v>280</v>
      </c>
      <c r="G17" s="13">
        <f t="shared" si="1"/>
        <v>7.144679765246237</v>
      </c>
      <c r="H17" s="21">
        <v>756</v>
      </c>
      <c r="I17" s="13">
        <f t="shared" si="1"/>
        <v>19.290635366164839</v>
      </c>
      <c r="J17" s="21">
        <v>3</v>
      </c>
      <c r="K17" s="10">
        <f t="shared" si="2"/>
        <v>7.655014034192395E-2</v>
      </c>
      <c r="L17" s="21">
        <v>2629</v>
      </c>
      <c r="M17" s="13">
        <f t="shared" si="3"/>
        <v>67.0834396529727</v>
      </c>
      <c r="N17" s="21">
        <v>67</v>
      </c>
      <c r="O17" s="10">
        <f t="shared" si="4"/>
        <v>1.7096198009696351</v>
      </c>
      <c r="P17" s="21">
        <v>10</v>
      </c>
      <c r="Q17" s="17" t="s">
        <v>32</v>
      </c>
      <c r="R17" s="21">
        <v>126</v>
      </c>
      <c r="S17" s="17" t="s">
        <v>32</v>
      </c>
      <c r="T17" s="21">
        <f t="shared" si="5"/>
        <v>4055</v>
      </c>
      <c r="U17" s="24">
        <v>100</v>
      </c>
      <c r="V17" s="7"/>
    </row>
    <row r="18" spans="1:22" x14ac:dyDescent="0.25">
      <c r="A18" s="5" t="s">
        <v>27</v>
      </c>
      <c r="B18" s="22">
        <v>5</v>
      </c>
      <c r="C18" s="15">
        <f t="shared" si="0"/>
        <v>0.32195750160978748</v>
      </c>
      <c r="D18" s="22">
        <v>20</v>
      </c>
      <c r="E18" s="8">
        <f t="shared" si="0"/>
        <v>1.2878300064391499</v>
      </c>
      <c r="F18" s="22">
        <v>286</v>
      </c>
      <c r="G18" s="8">
        <f t="shared" si="1"/>
        <v>18.415969092079845</v>
      </c>
      <c r="H18" s="22">
        <v>227</v>
      </c>
      <c r="I18" s="8">
        <f t="shared" si="1"/>
        <v>14.616870573084354</v>
      </c>
      <c r="J18" s="22">
        <v>2</v>
      </c>
      <c r="K18" s="15">
        <f t="shared" si="2"/>
        <v>0.12878300064391501</v>
      </c>
      <c r="L18" s="22">
        <v>974</v>
      </c>
      <c r="M18" s="8">
        <f t="shared" si="3"/>
        <v>62.717321313586602</v>
      </c>
      <c r="N18" s="22">
        <v>39</v>
      </c>
      <c r="O18" s="15">
        <f t="shared" si="4"/>
        <v>2.5112685125563425</v>
      </c>
      <c r="P18" s="22">
        <v>12</v>
      </c>
      <c r="Q18" s="18" t="s">
        <v>32</v>
      </c>
      <c r="R18" s="22">
        <v>170</v>
      </c>
      <c r="S18" s="18" t="s">
        <v>32</v>
      </c>
      <c r="T18" s="22">
        <f>SUM(B18+D18+F18+H18+J18+L18+N18+P18+R18)</f>
        <v>1735</v>
      </c>
      <c r="U18" s="23">
        <v>100</v>
      </c>
      <c r="V18" s="7"/>
    </row>
    <row r="19" spans="1:22" x14ac:dyDescent="0.25">
      <c r="A19" s="5" t="s">
        <v>10</v>
      </c>
      <c r="B19" s="22">
        <f>SUM(B20:B23)</f>
        <v>74</v>
      </c>
      <c r="C19" s="8">
        <f t="shared" si="0"/>
        <v>0.23679999999999998</v>
      </c>
      <c r="D19" s="22">
        <f>SUM(D20:D23)</f>
        <v>1149</v>
      </c>
      <c r="E19" s="8">
        <f t="shared" si="0"/>
        <v>3.6768000000000001</v>
      </c>
      <c r="F19" s="22">
        <f>SUM(F20:F23)</f>
        <v>4042</v>
      </c>
      <c r="G19" s="8">
        <f t="shared" si="1"/>
        <v>12.934399999999998</v>
      </c>
      <c r="H19" s="22">
        <f>SUM(H20:H23)</f>
        <v>3898</v>
      </c>
      <c r="I19" s="8">
        <f t="shared" si="1"/>
        <v>12.473599999999999</v>
      </c>
      <c r="J19" s="22">
        <f>SUM(J20:J23)</f>
        <v>26</v>
      </c>
      <c r="K19" s="15">
        <f t="shared" si="2"/>
        <v>8.3199999999999996E-2</v>
      </c>
      <c r="L19" s="22">
        <f>SUM(L20:L23)</f>
        <v>21367</v>
      </c>
      <c r="M19" s="8">
        <f t="shared" si="3"/>
        <v>68.374400000000009</v>
      </c>
      <c r="N19" s="22">
        <f>SUM(N20:N23)</f>
        <v>694</v>
      </c>
      <c r="O19" s="15">
        <f t="shared" si="4"/>
        <v>2.2207999999999997</v>
      </c>
      <c r="P19" s="22">
        <f>SUM(P20:P23)</f>
        <v>419</v>
      </c>
      <c r="Q19" s="18" t="s">
        <v>32</v>
      </c>
      <c r="R19" s="22">
        <f>SUM(R20:R23)</f>
        <v>1977</v>
      </c>
      <c r="S19" s="18" t="s">
        <v>32</v>
      </c>
      <c r="T19" s="22">
        <f>SUM(T20:T23)</f>
        <v>33646</v>
      </c>
      <c r="U19" s="23">
        <v>100</v>
      </c>
      <c r="V19" s="7"/>
    </row>
    <row r="20" spans="1:22" x14ac:dyDescent="0.25">
      <c r="A20" s="19" t="s">
        <v>23</v>
      </c>
      <c r="B20" s="21">
        <v>17</v>
      </c>
      <c r="C20" s="9">
        <f t="shared" si="0"/>
        <v>0.14823857690966166</v>
      </c>
      <c r="D20" s="21">
        <v>444</v>
      </c>
      <c r="E20" s="12">
        <f t="shared" si="0"/>
        <v>3.8716428322288103</v>
      </c>
      <c r="F20" s="21">
        <v>1298</v>
      </c>
      <c r="G20" s="12">
        <f t="shared" si="1"/>
        <v>11.318451342867109</v>
      </c>
      <c r="H20">
        <v>1418</v>
      </c>
      <c r="I20" s="12">
        <f t="shared" si="1"/>
        <v>12.364841297523544</v>
      </c>
      <c r="J20" s="21">
        <v>8</v>
      </c>
      <c r="K20" s="9">
        <f t="shared" si="2"/>
        <v>6.9759330310429024E-2</v>
      </c>
      <c r="L20" s="21">
        <v>7989</v>
      </c>
      <c r="M20" s="12">
        <f t="shared" si="3"/>
        <v>69.663411231252184</v>
      </c>
      <c r="N20" s="21">
        <v>294</v>
      </c>
      <c r="O20" s="9">
        <f t="shared" si="4"/>
        <v>2.5636553889082663</v>
      </c>
      <c r="P20" s="21">
        <v>281</v>
      </c>
      <c r="Q20" s="17" t="s">
        <v>32</v>
      </c>
      <c r="R20" s="21">
        <v>337</v>
      </c>
      <c r="S20" s="17" t="s">
        <v>32</v>
      </c>
      <c r="T20" s="21">
        <f t="shared" si="5"/>
        <v>12086</v>
      </c>
      <c r="U20" s="24">
        <v>100</v>
      </c>
      <c r="V20" s="7"/>
    </row>
    <row r="21" spans="1:22" x14ac:dyDescent="0.25">
      <c r="A21" s="19" t="s">
        <v>24</v>
      </c>
      <c r="B21" s="21">
        <v>13</v>
      </c>
      <c r="C21" s="10">
        <f t="shared" si="0"/>
        <v>0.27391487568478717</v>
      </c>
      <c r="D21" s="21">
        <v>166</v>
      </c>
      <c r="E21" s="13">
        <f t="shared" si="0"/>
        <v>3.4976822587442058</v>
      </c>
      <c r="F21" s="21">
        <v>393</v>
      </c>
      <c r="G21" s="13">
        <f t="shared" si="1"/>
        <v>8.2806573957016436</v>
      </c>
      <c r="H21">
        <v>518</v>
      </c>
      <c r="I21" s="13">
        <f t="shared" si="1"/>
        <v>10.914454277286136</v>
      </c>
      <c r="J21" s="21">
        <v>9</v>
      </c>
      <c r="K21" s="10">
        <f t="shared" si="2"/>
        <v>0.18963337547408343</v>
      </c>
      <c r="L21" s="21">
        <v>3513</v>
      </c>
      <c r="M21" s="13">
        <f t="shared" si="3"/>
        <v>74.020227560050571</v>
      </c>
      <c r="N21" s="21">
        <v>134</v>
      </c>
      <c r="O21" s="10">
        <f t="shared" si="4"/>
        <v>2.8234302570585754</v>
      </c>
      <c r="P21" s="21">
        <v>58</v>
      </c>
      <c r="Q21" s="17" t="s">
        <v>32</v>
      </c>
      <c r="R21" s="21">
        <v>457</v>
      </c>
      <c r="S21" s="17" t="s">
        <v>32</v>
      </c>
      <c r="T21" s="21">
        <f t="shared" si="5"/>
        <v>5261</v>
      </c>
      <c r="U21" s="24">
        <v>100</v>
      </c>
      <c r="V21" s="7"/>
    </row>
    <row r="22" spans="1:22" x14ac:dyDescent="0.25">
      <c r="A22" s="19" t="s">
        <v>25</v>
      </c>
      <c r="B22" s="21">
        <v>34</v>
      </c>
      <c r="C22" s="10">
        <f t="shared" si="0"/>
        <v>0.36108751062022088</v>
      </c>
      <c r="D22" s="21">
        <v>312</v>
      </c>
      <c r="E22" s="13">
        <f t="shared" si="0"/>
        <v>3.3135089209855564</v>
      </c>
      <c r="F22" s="21">
        <v>1671</v>
      </c>
      <c r="G22" s="13">
        <f t="shared" ref="G22:I24" si="6">F22/($T22-$P22-$R22)*100</f>
        <v>17.746389124893795</v>
      </c>
      <c r="H22">
        <v>975</v>
      </c>
      <c r="I22" s="13">
        <f t="shared" si="6"/>
        <v>10.354715378079863</v>
      </c>
      <c r="J22" s="21">
        <v>1</v>
      </c>
      <c r="K22" s="10">
        <f t="shared" si="2"/>
        <v>1.0620220900594732E-2</v>
      </c>
      <c r="L22" s="21">
        <v>6217</v>
      </c>
      <c r="M22" s="13">
        <f t="shared" si="3"/>
        <v>66.025913338997455</v>
      </c>
      <c r="N22" s="21">
        <v>206</v>
      </c>
      <c r="O22" s="10">
        <f t="shared" si="4"/>
        <v>2.1877655055225151</v>
      </c>
      <c r="P22" s="21">
        <v>64</v>
      </c>
      <c r="Q22" s="17" t="s">
        <v>32</v>
      </c>
      <c r="R22" s="21">
        <v>993</v>
      </c>
      <c r="S22" s="17" t="s">
        <v>32</v>
      </c>
      <c r="T22" s="21">
        <f t="shared" si="5"/>
        <v>10473</v>
      </c>
      <c r="U22" s="24">
        <v>100</v>
      </c>
      <c r="V22" s="7"/>
    </row>
    <row r="23" spans="1:22" x14ac:dyDescent="0.25">
      <c r="A23" s="19" t="s">
        <v>26</v>
      </c>
      <c r="B23" s="21">
        <v>10</v>
      </c>
      <c r="C23" s="11">
        <f t="shared" si="0"/>
        <v>0.1779359430604982</v>
      </c>
      <c r="D23" s="21">
        <v>227</v>
      </c>
      <c r="E23" s="14">
        <f t="shared" si="0"/>
        <v>4.0391459074733103</v>
      </c>
      <c r="F23" s="21">
        <v>680</v>
      </c>
      <c r="G23" s="14">
        <f t="shared" si="6"/>
        <v>12.099644128113878</v>
      </c>
      <c r="H23">
        <v>987</v>
      </c>
      <c r="I23" s="14">
        <f t="shared" si="6"/>
        <v>17.562277580071175</v>
      </c>
      <c r="J23" s="21">
        <v>8</v>
      </c>
      <c r="K23" s="11">
        <f t="shared" si="2"/>
        <v>0.14234875444839859</v>
      </c>
      <c r="L23" s="21">
        <v>3648</v>
      </c>
      <c r="M23" s="14">
        <f t="shared" si="3"/>
        <v>64.911032028469748</v>
      </c>
      <c r="N23" s="21">
        <v>60</v>
      </c>
      <c r="O23" s="11">
        <f t="shared" si="4"/>
        <v>1.0676156583629894</v>
      </c>
      <c r="P23" s="21">
        <v>16</v>
      </c>
      <c r="Q23" s="17" t="s">
        <v>32</v>
      </c>
      <c r="R23" s="21">
        <v>190</v>
      </c>
      <c r="S23" s="17" t="s">
        <v>32</v>
      </c>
      <c r="T23" s="21">
        <f t="shared" si="5"/>
        <v>5826</v>
      </c>
      <c r="U23" s="24">
        <v>100</v>
      </c>
      <c r="V23" s="7"/>
    </row>
    <row r="24" spans="1:22" x14ac:dyDescent="0.25">
      <c r="A24" s="5" t="s">
        <v>8</v>
      </c>
      <c r="B24" s="22">
        <f>SUM(B5+B18+B19)</f>
        <v>183</v>
      </c>
      <c r="C24" s="8">
        <f t="shared" si="0"/>
        <v>0.22046067848882034</v>
      </c>
      <c r="D24" s="22">
        <f>SUM(D5+D18+D19)</f>
        <v>3113</v>
      </c>
      <c r="E24" s="8">
        <f t="shared" si="0"/>
        <v>3.7502409406322283</v>
      </c>
      <c r="F24" s="22">
        <f>SUM(F5+F18+F19)</f>
        <v>13274</v>
      </c>
      <c r="G24" s="8">
        <f t="shared" si="6"/>
        <v>15.991229760986894</v>
      </c>
      <c r="H24" s="22">
        <f>SUM(H5+H18+H19)</f>
        <v>16123</v>
      </c>
      <c r="I24" s="8">
        <f t="shared" si="6"/>
        <v>19.423429067077873</v>
      </c>
      <c r="J24" s="22">
        <f>SUM(J5+J18+J19)</f>
        <v>106</v>
      </c>
      <c r="K24" s="15">
        <f t="shared" si="2"/>
        <v>0.12769853508095605</v>
      </c>
      <c r="L24" s="22">
        <f>SUM(L5+L18+L19)</f>
        <v>48337</v>
      </c>
      <c r="M24" s="8">
        <f t="shared" si="3"/>
        <v>58.2317367000771</v>
      </c>
      <c r="N24" s="22">
        <f>SUM(N5+N18+N19)</f>
        <v>1872</v>
      </c>
      <c r="O24" s="15">
        <f t="shared" si="4"/>
        <v>2.2552043176561294</v>
      </c>
      <c r="P24" s="22">
        <f>SUM(P5+P18+P19)</f>
        <v>664</v>
      </c>
      <c r="Q24" s="18" t="s">
        <v>32</v>
      </c>
      <c r="R24" s="22">
        <f>SUM(R5+R18+R19)</f>
        <v>4470</v>
      </c>
      <c r="S24" s="18" t="s">
        <v>32</v>
      </c>
      <c r="T24" s="22">
        <f>SUM(T5+T18+T19)</f>
        <v>88142</v>
      </c>
      <c r="U24" s="23">
        <v>100</v>
      </c>
      <c r="V24" s="7"/>
    </row>
    <row r="25" spans="1:22" x14ac:dyDescent="0.25">
      <c r="A25" s="20" t="s">
        <v>36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ht="27.95" customHeight="1" x14ac:dyDescent="0.25">
      <c r="A26" s="105" t="s">
        <v>34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20"/>
    </row>
    <row r="27" spans="1:22" x14ac:dyDescent="0.25">
      <c r="A27" s="106" t="s">
        <v>37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20"/>
    </row>
    <row r="28" spans="1:22" x14ac:dyDescent="0.25">
      <c r="A28" s="31" t="s">
        <v>45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</sheetData>
  <mergeCells count="13">
    <mergeCell ref="T3:U3"/>
    <mergeCell ref="A26:U26"/>
    <mergeCell ref="A27:U27"/>
    <mergeCell ref="A1:T1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ageMargins left="0.25" right="0.25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Fall 2023</vt:lpstr>
      <vt:lpstr>Fall 2022</vt:lpstr>
      <vt:lpstr>Fall 2021</vt:lpstr>
      <vt:lpstr>Fall 2020</vt:lpstr>
      <vt:lpstr>Fall 2019</vt:lpstr>
      <vt:lpstr>Fall 2018</vt:lpstr>
      <vt:lpstr>Fall 2017</vt:lpstr>
      <vt:lpstr>Fall 2016</vt:lpstr>
      <vt:lpstr>Fall 2015</vt:lpstr>
      <vt:lpstr>Fall 2014</vt:lpstr>
      <vt:lpstr>Fall 2013</vt:lpstr>
      <vt:lpstr>Fall 2012</vt:lpstr>
      <vt:lpstr>Fall 2011</vt:lpstr>
      <vt:lpstr>Fall 2010</vt:lpstr>
    </vt:vector>
  </TitlesOfParts>
  <Company>Connecticut State University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Braden J. Hosch</dc:creator>
  <cp:lastModifiedBy>Rivera, Oscar</cp:lastModifiedBy>
  <cp:lastPrinted>2020-08-03T18:29:18Z</cp:lastPrinted>
  <dcterms:created xsi:type="dcterms:W3CDTF">2013-09-24T20:50:16Z</dcterms:created>
  <dcterms:modified xsi:type="dcterms:W3CDTF">2024-04-08T19:48:16Z</dcterms:modified>
</cp:coreProperties>
</file>