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FS01.sys.commnet.edu\Users$\00060458\Enclave-Transfer\"/>
    </mc:Choice>
  </mc:AlternateContent>
  <xr:revisionPtr revIDLastSave="0" documentId="8_{A3208F3F-3E51-49D4-858D-7193594C755E}" xr6:coauthVersionLast="47" xr6:coauthVersionMax="47" xr10:uidLastSave="{00000000-0000-0000-0000-000000000000}"/>
  <bookViews>
    <workbookView xWindow="4755" yWindow="435" windowWidth="20940" windowHeight="14130" xr2:uid="{00000000-000D-0000-FFFF-FFFF00000000}"/>
  </bookViews>
  <sheets>
    <sheet name="Annual" sheetId="5" r:id="rId1"/>
    <sheet name="Summer" sheetId="1" r:id="rId2"/>
    <sheet name="Fall" sheetId="4" r:id="rId3"/>
    <sheet name="Winter" sheetId="2" r:id="rId4"/>
    <sheet name="Spring" sheetId="3" r:id="rId5"/>
    <sheet name="Charts Annual (Samples)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1" i="3" l="1"/>
  <c r="D151" i="3"/>
  <c r="E151" i="3"/>
  <c r="F151" i="3"/>
  <c r="G151" i="3"/>
  <c r="H151" i="3"/>
  <c r="I151" i="3"/>
  <c r="J151" i="3"/>
  <c r="K151" i="3"/>
  <c r="L151" i="3"/>
  <c r="M151" i="3"/>
  <c r="N151" i="3"/>
  <c r="U151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U150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U149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U148" i="3"/>
  <c r="B149" i="3"/>
  <c r="B150" i="3"/>
  <c r="B151" i="3"/>
  <c r="B148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U111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U110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U109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U108" i="3"/>
  <c r="B109" i="3"/>
  <c r="B110" i="3"/>
  <c r="B111" i="3"/>
  <c r="B108" i="3"/>
  <c r="C71" i="3"/>
  <c r="D71" i="3"/>
  <c r="E71" i="3"/>
  <c r="F71" i="3"/>
  <c r="G71" i="3"/>
  <c r="H71" i="3"/>
  <c r="I71" i="3"/>
  <c r="J71" i="3"/>
  <c r="K71" i="3"/>
  <c r="L71" i="3"/>
  <c r="M71" i="3"/>
  <c r="N71" i="3"/>
  <c r="U71" i="3"/>
  <c r="C70" i="3"/>
  <c r="D70" i="3"/>
  <c r="E70" i="3"/>
  <c r="F70" i="3"/>
  <c r="G70" i="3"/>
  <c r="H70" i="3"/>
  <c r="I70" i="3"/>
  <c r="J70" i="3"/>
  <c r="K70" i="3"/>
  <c r="L70" i="3"/>
  <c r="M70" i="3"/>
  <c r="N70" i="3"/>
  <c r="U70" i="3"/>
  <c r="C69" i="3"/>
  <c r="D69" i="3"/>
  <c r="E69" i="3"/>
  <c r="F69" i="3"/>
  <c r="G69" i="3"/>
  <c r="H69" i="3"/>
  <c r="I69" i="3"/>
  <c r="J69" i="3"/>
  <c r="K69" i="3"/>
  <c r="L69" i="3"/>
  <c r="M69" i="3"/>
  <c r="N69" i="3"/>
  <c r="U69" i="3"/>
  <c r="C68" i="3"/>
  <c r="D68" i="3"/>
  <c r="E68" i="3"/>
  <c r="F68" i="3"/>
  <c r="G68" i="3"/>
  <c r="H68" i="3"/>
  <c r="I68" i="3"/>
  <c r="J68" i="3"/>
  <c r="K68" i="3"/>
  <c r="L68" i="3"/>
  <c r="M68" i="3"/>
  <c r="N68" i="3"/>
  <c r="U68" i="3"/>
  <c r="B69" i="3"/>
  <c r="B70" i="3"/>
  <c r="B71" i="3"/>
  <c r="B68" i="3"/>
  <c r="C31" i="3"/>
  <c r="D31" i="3"/>
  <c r="E31" i="3"/>
  <c r="F31" i="3"/>
  <c r="G31" i="3"/>
  <c r="H31" i="3"/>
  <c r="I31" i="3"/>
  <c r="J31" i="3"/>
  <c r="K31" i="3"/>
  <c r="L31" i="3"/>
  <c r="M31" i="3"/>
  <c r="N31" i="3"/>
  <c r="U31" i="3"/>
  <c r="C30" i="3"/>
  <c r="D30" i="3"/>
  <c r="E30" i="3"/>
  <c r="F30" i="3"/>
  <c r="G30" i="3"/>
  <c r="H30" i="3"/>
  <c r="I30" i="3"/>
  <c r="J30" i="3"/>
  <c r="K30" i="3"/>
  <c r="L30" i="3"/>
  <c r="M30" i="3"/>
  <c r="N30" i="3"/>
  <c r="U30" i="3"/>
  <c r="C29" i="3"/>
  <c r="D29" i="3"/>
  <c r="E29" i="3"/>
  <c r="F29" i="3"/>
  <c r="G29" i="3"/>
  <c r="H29" i="3"/>
  <c r="I29" i="3"/>
  <c r="J29" i="3"/>
  <c r="K29" i="3"/>
  <c r="L29" i="3"/>
  <c r="M29" i="3"/>
  <c r="N29" i="3"/>
  <c r="U29" i="3"/>
  <c r="C28" i="3"/>
  <c r="D28" i="3"/>
  <c r="E28" i="3"/>
  <c r="F28" i="3"/>
  <c r="G28" i="3"/>
  <c r="H28" i="3"/>
  <c r="I28" i="3"/>
  <c r="J28" i="3"/>
  <c r="K28" i="3"/>
  <c r="L28" i="3"/>
  <c r="M28" i="3"/>
  <c r="N28" i="3"/>
  <c r="U28" i="3"/>
  <c r="B29" i="3"/>
  <c r="B30" i="3"/>
  <c r="B31" i="3"/>
  <c r="B28" i="3"/>
  <c r="C151" i="2"/>
  <c r="D151" i="2"/>
  <c r="E151" i="2"/>
  <c r="F151" i="2"/>
  <c r="G151" i="2"/>
  <c r="H151" i="2"/>
  <c r="I151" i="2"/>
  <c r="J151" i="2"/>
  <c r="K151" i="2"/>
  <c r="L151" i="2"/>
  <c r="M151" i="2"/>
  <c r="N151" i="2"/>
  <c r="U151" i="2"/>
  <c r="B151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U150" i="2"/>
  <c r="B150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U149" i="2"/>
  <c r="B149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U148" i="2"/>
  <c r="B148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U111" i="2"/>
  <c r="B111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U110" i="2"/>
  <c r="N109" i="2"/>
  <c r="U109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U108" i="2"/>
  <c r="B108" i="2"/>
  <c r="C71" i="2"/>
  <c r="D71" i="2"/>
  <c r="E71" i="2"/>
  <c r="F71" i="2"/>
  <c r="G71" i="2"/>
  <c r="H71" i="2"/>
  <c r="I71" i="2"/>
  <c r="J71" i="2"/>
  <c r="K71" i="2"/>
  <c r="L71" i="2"/>
  <c r="M71" i="2"/>
  <c r="N71" i="2"/>
  <c r="U71" i="2"/>
  <c r="C70" i="2"/>
  <c r="D70" i="2"/>
  <c r="E70" i="2"/>
  <c r="F70" i="2"/>
  <c r="G70" i="2"/>
  <c r="H70" i="2"/>
  <c r="I70" i="2"/>
  <c r="J70" i="2"/>
  <c r="K70" i="2"/>
  <c r="L70" i="2"/>
  <c r="M70" i="2"/>
  <c r="N70" i="2"/>
  <c r="U70" i="2"/>
  <c r="C69" i="2"/>
  <c r="D69" i="2"/>
  <c r="E69" i="2"/>
  <c r="F69" i="2"/>
  <c r="G69" i="2"/>
  <c r="H69" i="2"/>
  <c r="I69" i="2"/>
  <c r="J69" i="2"/>
  <c r="K69" i="2"/>
  <c r="L69" i="2"/>
  <c r="M69" i="2"/>
  <c r="N69" i="2"/>
  <c r="U69" i="2"/>
  <c r="C68" i="2"/>
  <c r="D68" i="2"/>
  <c r="E68" i="2"/>
  <c r="F68" i="2"/>
  <c r="G68" i="2"/>
  <c r="H68" i="2"/>
  <c r="I68" i="2"/>
  <c r="J68" i="2"/>
  <c r="K68" i="2"/>
  <c r="L68" i="2"/>
  <c r="M68" i="2"/>
  <c r="N68" i="2"/>
  <c r="U68" i="2"/>
  <c r="B71" i="2"/>
  <c r="B70" i="2"/>
  <c r="B69" i="2"/>
  <c r="B68" i="2"/>
  <c r="C31" i="2"/>
  <c r="D31" i="2"/>
  <c r="E31" i="2"/>
  <c r="F31" i="2"/>
  <c r="G31" i="2"/>
  <c r="H31" i="2"/>
  <c r="I31" i="2"/>
  <c r="J31" i="2"/>
  <c r="K31" i="2"/>
  <c r="L31" i="2"/>
  <c r="M31" i="2"/>
  <c r="N31" i="2"/>
  <c r="U31" i="2"/>
  <c r="C30" i="2"/>
  <c r="D30" i="2"/>
  <c r="E30" i="2"/>
  <c r="F30" i="2"/>
  <c r="G30" i="2"/>
  <c r="H30" i="2"/>
  <c r="I30" i="2"/>
  <c r="J30" i="2"/>
  <c r="K30" i="2"/>
  <c r="L30" i="2"/>
  <c r="M30" i="2"/>
  <c r="N30" i="2"/>
  <c r="U30" i="2"/>
  <c r="C29" i="2"/>
  <c r="D29" i="2"/>
  <c r="E29" i="2"/>
  <c r="F29" i="2"/>
  <c r="G29" i="2"/>
  <c r="H29" i="2"/>
  <c r="I29" i="2"/>
  <c r="J29" i="2"/>
  <c r="K29" i="2"/>
  <c r="L29" i="2"/>
  <c r="M29" i="2"/>
  <c r="N29" i="2"/>
  <c r="U29" i="2"/>
  <c r="C28" i="2"/>
  <c r="D28" i="2"/>
  <c r="E28" i="2"/>
  <c r="F28" i="2"/>
  <c r="G28" i="2"/>
  <c r="H28" i="2"/>
  <c r="I28" i="2"/>
  <c r="J28" i="2"/>
  <c r="K28" i="2"/>
  <c r="L28" i="2"/>
  <c r="M28" i="2"/>
  <c r="N28" i="2"/>
  <c r="U28" i="2"/>
  <c r="B31" i="2"/>
  <c r="B30" i="2"/>
  <c r="B29" i="2"/>
  <c r="B28" i="2"/>
  <c r="C151" i="4"/>
  <c r="D151" i="4"/>
  <c r="E151" i="4"/>
  <c r="F151" i="4"/>
  <c r="G151" i="4"/>
  <c r="H151" i="4"/>
  <c r="I151" i="4"/>
  <c r="J151" i="4"/>
  <c r="K151" i="4"/>
  <c r="L151" i="4"/>
  <c r="M151" i="4"/>
  <c r="N151" i="4"/>
  <c r="U151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U150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U149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U148" i="4"/>
  <c r="B151" i="4"/>
  <c r="B150" i="4"/>
  <c r="B149" i="4"/>
  <c r="B148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U111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U110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U109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U108" i="4"/>
  <c r="B111" i="4"/>
  <c r="B110" i="4"/>
  <c r="B109" i="4"/>
  <c r="B108" i="4"/>
  <c r="C71" i="4"/>
  <c r="D71" i="4"/>
  <c r="E71" i="4"/>
  <c r="F71" i="4"/>
  <c r="G71" i="4"/>
  <c r="H71" i="4"/>
  <c r="I71" i="4"/>
  <c r="J71" i="4"/>
  <c r="K71" i="4"/>
  <c r="L71" i="4"/>
  <c r="M71" i="4"/>
  <c r="N71" i="4"/>
  <c r="U71" i="4"/>
  <c r="C70" i="4"/>
  <c r="D70" i="4"/>
  <c r="E70" i="4"/>
  <c r="F70" i="4"/>
  <c r="G70" i="4"/>
  <c r="H70" i="4"/>
  <c r="I70" i="4"/>
  <c r="J70" i="4"/>
  <c r="K70" i="4"/>
  <c r="L70" i="4"/>
  <c r="M70" i="4"/>
  <c r="N70" i="4"/>
  <c r="U70" i="4"/>
  <c r="C69" i="4"/>
  <c r="D69" i="4"/>
  <c r="E69" i="4"/>
  <c r="F69" i="4"/>
  <c r="G69" i="4"/>
  <c r="H69" i="4"/>
  <c r="I69" i="4"/>
  <c r="J69" i="4"/>
  <c r="K69" i="4"/>
  <c r="L69" i="4"/>
  <c r="M69" i="4"/>
  <c r="N69" i="4"/>
  <c r="U69" i="4"/>
  <c r="C68" i="4"/>
  <c r="D68" i="4"/>
  <c r="E68" i="4"/>
  <c r="F68" i="4"/>
  <c r="G68" i="4"/>
  <c r="H68" i="4"/>
  <c r="I68" i="4"/>
  <c r="J68" i="4"/>
  <c r="K68" i="4"/>
  <c r="L68" i="4"/>
  <c r="M68" i="4"/>
  <c r="N68" i="4"/>
  <c r="U68" i="4"/>
  <c r="B71" i="4"/>
  <c r="B70" i="4"/>
  <c r="B69" i="4"/>
  <c r="B68" i="4"/>
  <c r="C31" i="4"/>
  <c r="D31" i="4"/>
  <c r="E31" i="4"/>
  <c r="F31" i="4"/>
  <c r="G31" i="4"/>
  <c r="H31" i="4"/>
  <c r="I31" i="4"/>
  <c r="J31" i="4"/>
  <c r="K31" i="4"/>
  <c r="L31" i="4"/>
  <c r="M31" i="4"/>
  <c r="N31" i="4"/>
  <c r="U31" i="4"/>
  <c r="C30" i="4"/>
  <c r="D30" i="4"/>
  <c r="E30" i="4"/>
  <c r="F30" i="4"/>
  <c r="G30" i="4"/>
  <c r="H30" i="4"/>
  <c r="I30" i="4"/>
  <c r="J30" i="4"/>
  <c r="K30" i="4"/>
  <c r="L30" i="4"/>
  <c r="M30" i="4"/>
  <c r="N30" i="4"/>
  <c r="U30" i="4"/>
  <c r="C29" i="4"/>
  <c r="D29" i="4"/>
  <c r="E29" i="4"/>
  <c r="F29" i="4"/>
  <c r="G29" i="4"/>
  <c r="H29" i="4"/>
  <c r="I29" i="4"/>
  <c r="J29" i="4"/>
  <c r="K29" i="4"/>
  <c r="L29" i="4"/>
  <c r="M29" i="4"/>
  <c r="N29" i="4"/>
  <c r="U29" i="4"/>
  <c r="C28" i="4"/>
  <c r="D28" i="4"/>
  <c r="E28" i="4"/>
  <c r="F28" i="4"/>
  <c r="G28" i="4"/>
  <c r="H28" i="4"/>
  <c r="I28" i="4"/>
  <c r="J28" i="4"/>
  <c r="K28" i="4"/>
  <c r="L28" i="4"/>
  <c r="M28" i="4"/>
  <c r="N28" i="4"/>
  <c r="U28" i="4"/>
  <c r="B31" i="4"/>
  <c r="B30" i="4"/>
  <c r="B29" i="4"/>
  <c r="B28" i="4"/>
  <c r="C151" i="1"/>
  <c r="D151" i="1"/>
  <c r="E151" i="1"/>
  <c r="F151" i="1"/>
  <c r="G151" i="1"/>
  <c r="H151" i="1"/>
  <c r="I151" i="1"/>
  <c r="J151" i="1"/>
  <c r="K151" i="1"/>
  <c r="L151" i="1"/>
  <c r="M151" i="1"/>
  <c r="N151" i="1"/>
  <c r="U151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U150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U149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U148" i="1"/>
  <c r="B151" i="1"/>
  <c r="B150" i="1"/>
  <c r="B149" i="1"/>
  <c r="B148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U111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U110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U109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U108" i="1"/>
  <c r="B111" i="1"/>
  <c r="B110" i="1"/>
  <c r="B109" i="1"/>
  <c r="B108" i="1"/>
  <c r="C71" i="1"/>
  <c r="D71" i="1"/>
  <c r="E71" i="1"/>
  <c r="F71" i="1"/>
  <c r="G71" i="1"/>
  <c r="H71" i="1"/>
  <c r="I71" i="1"/>
  <c r="J71" i="1"/>
  <c r="K71" i="1"/>
  <c r="L71" i="1"/>
  <c r="M71" i="1"/>
  <c r="N71" i="1"/>
  <c r="U71" i="1"/>
  <c r="C70" i="1"/>
  <c r="D70" i="1"/>
  <c r="E70" i="1"/>
  <c r="F70" i="1"/>
  <c r="G70" i="1"/>
  <c r="H70" i="1"/>
  <c r="I70" i="1"/>
  <c r="J70" i="1"/>
  <c r="K70" i="1"/>
  <c r="L70" i="1"/>
  <c r="M70" i="1"/>
  <c r="N70" i="1"/>
  <c r="U70" i="1"/>
  <c r="C69" i="1"/>
  <c r="D69" i="1"/>
  <c r="E69" i="1"/>
  <c r="F69" i="1"/>
  <c r="G69" i="1"/>
  <c r="H69" i="1"/>
  <c r="I69" i="1"/>
  <c r="J69" i="1"/>
  <c r="K69" i="1"/>
  <c r="L69" i="1"/>
  <c r="M69" i="1"/>
  <c r="N69" i="1"/>
  <c r="U69" i="1"/>
  <c r="C68" i="1"/>
  <c r="D68" i="1"/>
  <c r="E68" i="1"/>
  <c r="F68" i="1"/>
  <c r="G68" i="1"/>
  <c r="H68" i="1"/>
  <c r="I68" i="1"/>
  <c r="J68" i="1"/>
  <c r="K68" i="1"/>
  <c r="L68" i="1"/>
  <c r="M68" i="1"/>
  <c r="N68" i="1"/>
  <c r="U68" i="1"/>
  <c r="B71" i="1"/>
  <c r="B70" i="1"/>
  <c r="B69" i="1"/>
  <c r="B68" i="1"/>
  <c r="C31" i="1"/>
  <c r="D31" i="1"/>
  <c r="E31" i="1"/>
  <c r="F31" i="1"/>
  <c r="G31" i="1"/>
  <c r="H31" i="1"/>
  <c r="I31" i="1"/>
  <c r="J31" i="1"/>
  <c r="K31" i="1"/>
  <c r="L31" i="1"/>
  <c r="M31" i="1"/>
  <c r="N31" i="1"/>
  <c r="U31" i="1"/>
  <c r="C30" i="1"/>
  <c r="D30" i="1"/>
  <c r="E30" i="1"/>
  <c r="F30" i="1"/>
  <c r="G30" i="1"/>
  <c r="H30" i="1"/>
  <c r="I30" i="1"/>
  <c r="J30" i="1"/>
  <c r="K30" i="1"/>
  <c r="L30" i="1"/>
  <c r="M30" i="1"/>
  <c r="N30" i="1"/>
  <c r="U30" i="1"/>
  <c r="C29" i="1"/>
  <c r="D29" i="1"/>
  <c r="E29" i="1"/>
  <c r="F29" i="1"/>
  <c r="G29" i="1"/>
  <c r="H29" i="1"/>
  <c r="I29" i="1"/>
  <c r="J29" i="1"/>
  <c r="K29" i="1"/>
  <c r="L29" i="1"/>
  <c r="M29" i="1"/>
  <c r="N29" i="1"/>
  <c r="U29" i="1"/>
  <c r="C28" i="1"/>
  <c r="D28" i="1"/>
  <c r="E28" i="1"/>
  <c r="F28" i="1"/>
  <c r="G28" i="1"/>
  <c r="H28" i="1"/>
  <c r="I28" i="1"/>
  <c r="J28" i="1"/>
  <c r="K28" i="1"/>
  <c r="L28" i="1"/>
  <c r="M28" i="1"/>
  <c r="N28" i="1"/>
  <c r="U28" i="1"/>
  <c r="B31" i="1"/>
  <c r="B30" i="1"/>
  <c r="B29" i="1"/>
  <c r="B28" i="1"/>
  <c r="C71" i="5"/>
  <c r="D71" i="5"/>
  <c r="E71" i="5"/>
  <c r="F71" i="5"/>
  <c r="G71" i="5"/>
  <c r="H71" i="5"/>
  <c r="I71" i="5"/>
  <c r="J71" i="5"/>
  <c r="K71" i="5"/>
  <c r="L71" i="5"/>
  <c r="M71" i="5"/>
  <c r="N71" i="5"/>
  <c r="U71" i="5"/>
  <c r="C70" i="5"/>
  <c r="D70" i="5"/>
  <c r="E70" i="5"/>
  <c r="F70" i="5"/>
  <c r="G70" i="5"/>
  <c r="H70" i="5"/>
  <c r="I70" i="5"/>
  <c r="J70" i="5"/>
  <c r="K70" i="5"/>
  <c r="L70" i="5"/>
  <c r="M70" i="5"/>
  <c r="N70" i="5"/>
  <c r="U70" i="5"/>
  <c r="C69" i="5"/>
  <c r="D69" i="5"/>
  <c r="E69" i="5"/>
  <c r="F69" i="5"/>
  <c r="G69" i="5"/>
  <c r="H69" i="5"/>
  <c r="I69" i="5"/>
  <c r="J69" i="5"/>
  <c r="K69" i="5"/>
  <c r="L69" i="5"/>
  <c r="M69" i="5"/>
  <c r="N69" i="5"/>
  <c r="U69" i="5"/>
  <c r="C68" i="5"/>
  <c r="D68" i="5"/>
  <c r="E68" i="5"/>
  <c r="F68" i="5"/>
  <c r="G68" i="5"/>
  <c r="H68" i="5"/>
  <c r="I68" i="5"/>
  <c r="J68" i="5"/>
  <c r="K68" i="5"/>
  <c r="L68" i="5"/>
  <c r="M68" i="5"/>
  <c r="N68" i="5"/>
  <c r="U68" i="5"/>
  <c r="B71" i="5"/>
  <c r="B70" i="5"/>
  <c r="B69" i="5"/>
  <c r="B68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B151" i="5"/>
  <c r="B150" i="5"/>
  <c r="B149" i="5"/>
  <c r="B148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U111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U110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U109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U108" i="5"/>
  <c r="B110" i="5"/>
  <c r="B109" i="5"/>
  <c r="B111" i="5"/>
  <c r="B108" i="5"/>
  <c r="U30" i="5"/>
  <c r="U29" i="5"/>
  <c r="U28" i="5"/>
  <c r="B31" i="5"/>
  <c r="B30" i="5"/>
  <c r="B29" i="5"/>
  <c r="B28" i="5"/>
  <c r="C31" i="5"/>
  <c r="D31" i="5"/>
  <c r="E31" i="5"/>
  <c r="F31" i="5"/>
  <c r="G31" i="5"/>
  <c r="H31" i="5"/>
  <c r="I31" i="5"/>
  <c r="J31" i="5"/>
  <c r="K31" i="5"/>
  <c r="L31" i="5"/>
  <c r="M31" i="5"/>
  <c r="N31" i="5"/>
  <c r="U31" i="5"/>
  <c r="C30" i="5"/>
  <c r="D30" i="5"/>
  <c r="E30" i="5"/>
  <c r="F30" i="5"/>
  <c r="G30" i="5"/>
  <c r="H30" i="5"/>
  <c r="I30" i="5"/>
  <c r="J30" i="5"/>
  <c r="K30" i="5"/>
  <c r="L30" i="5"/>
  <c r="M30" i="5"/>
  <c r="N30" i="5"/>
  <c r="C29" i="5"/>
  <c r="D29" i="5"/>
  <c r="E29" i="5"/>
  <c r="F29" i="5"/>
  <c r="G29" i="5"/>
  <c r="H29" i="5"/>
  <c r="I29" i="5"/>
  <c r="J29" i="5"/>
  <c r="K29" i="5"/>
  <c r="L29" i="5"/>
  <c r="M29" i="5"/>
  <c r="N29" i="5"/>
  <c r="C28" i="5"/>
  <c r="D28" i="5"/>
  <c r="E28" i="5"/>
  <c r="F28" i="5"/>
  <c r="G28" i="5"/>
  <c r="H28" i="5"/>
  <c r="I28" i="5"/>
  <c r="J28" i="5"/>
  <c r="K28" i="5"/>
  <c r="L28" i="5"/>
  <c r="M28" i="5"/>
  <c r="N28" i="5"/>
  <c r="U146" i="3"/>
  <c r="U106" i="3"/>
  <c r="U66" i="3"/>
  <c r="U26" i="3"/>
  <c r="N146" i="2"/>
  <c r="U146" i="2"/>
  <c r="U106" i="2"/>
  <c r="N66" i="2"/>
  <c r="U66" i="2" s="1"/>
  <c r="U26" i="2"/>
  <c r="U146" i="4"/>
  <c r="U106" i="4"/>
  <c r="U66" i="4"/>
  <c r="U26" i="4"/>
  <c r="B146" i="5"/>
  <c r="C146" i="5"/>
  <c r="D146" i="5"/>
  <c r="E146" i="5"/>
  <c r="F146" i="5"/>
  <c r="G146" i="5"/>
  <c r="H146" i="5"/>
  <c r="I146" i="5"/>
  <c r="J146" i="5"/>
  <c r="K146" i="5"/>
  <c r="L146" i="5"/>
  <c r="M146" i="5"/>
  <c r="B66" i="5"/>
  <c r="C66" i="5"/>
  <c r="D66" i="5"/>
  <c r="E66" i="5"/>
  <c r="F66" i="5"/>
  <c r="G66" i="5"/>
  <c r="H66" i="5"/>
  <c r="I66" i="5"/>
  <c r="J66" i="5"/>
  <c r="K66" i="5"/>
  <c r="L66" i="5"/>
  <c r="M66" i="5"/>
  <c r="B26" i="5"/>
  <c r="B106" i="5" s="1"/>
  <c r="C26" i="5"/>
  <c r="C106" i="5" s="1"/>
  <c r="D26" i="5"/>
  <c r="D106" i="5" s="1"/>
  <c r="E26" i="5"/>
  <c r="E106" i="5" s="1"/>
  <c r="F26" i="5"/>
  <c r="F106" i="5" s="1"/>
  <c r="G26" i="5"/>
  <c r="G106" i="5" s="1"/>
  <c r="H26" i="5"/>
  <c r="H106" i="5" s="1"/>
  <c r="I26" i="5"/>
  <c r="I106" i="5" s="1"/>
  <c r="J26" i="5"/>
  <c r="J106" i="5" s="1"/>
  <c r="K26" i="5"/>
  <c r="K106" i="5" s="1"/>
  <c r="L26" i="5"/>
  <c r="L106" i="5" s="1"/>
  <c r="M26" i="5"/>
  <c r="M106" i="5" s="1"/>
  <c r="U146" i="1"/>
  <c r="U106" i="1"/>
  <c r="U26" i="1"/>
  <c r="U66" i="1"/>
  <c r="B145" i="5"/>
  <c r="C145" i="5"/>
  <c r="D145" i="5"/>
  <c r="E145" i="5"/>
  <c r="F145" i="5"/>
  <c r="G145" i="5"/>
  <c r="H145" i="5"/>
  <c r="I145" i="5"/>
  <c r="J145" i="5"/>
  <c r="K145" i="5"/>
  <c r="L145" i="5"/>
  <c r="M145" i="5"/>
  <c r="B65" i="5"/>
  <c r="C65" i="5"/>
  <c r="D65" i="5"/>
  <c r="E65" i="5"/>
  <c r="F65" i="5"/>
  <c r="G65" i="5"/>
  <c r="H65" i="5"/>
  <c r="I65" i="5"/>
  <c r="J65" i="5"/>
  <c r="K65" i="5"/>
  <c r="L65" i="5"/>
  <c r="M65" i="5"/>
  <c r="B25" i="5"/>
  <c r="C25" i="5"/>
  <c r="D25" i="5"/>
  <c r="E25" i="5"/>
  <c r="E105" i="5" s="1"/>
  <c r="F25" i="5"/>
  <c r="G25" i="5"/>
  <c r="H25" i="5"/>
  <c r="I25" i="5"/>
  <c r="I105" i="5" s="1"/>
  <c r="J25" i="5"/>
  <c r="K25" i="5"/>
  <c r="L25" i="5"/>
  <c r="M25" i="5"/>
  <c r="M105" i="5" s="1"/>
  <c r="C24" i="5"/>
  <c r="D24" i="5"/>
  <c r="E24" i="5"/>
  <c r="F24" i="5"/>
  <c r="G24" i="5"/>
  <c r="H24" i="5"/>
  <c r="I24" i="5"/>
  <c r="J24" i="5"/>
  <c r="K24" i="5"/>
  <c r="L24" i="5"/>
  <c r="M24" i="5"/>
  <c r="N145" i="3"/>
  <c r="N105" i="3"/>
  <c r="N65" i="3"/>
  <c r="N25" i="3"/>
  <c r="N145" i="2"/>
  <c r="N105" i="2"/>
  <c r="N65" i="2"/>
  <c r="N25" i="2"/>
  <c r="N145" i="4"/>
  <c r="N105" i="4"/>
  <c r="U105" i="4" s="1"/>
  <c r="N65" i="4"/>
  <c r="U65" i="4" s="1"/>
  <c r="N25" i="4"/>
  <c r="U25" i="4" s="1"/>
  <c r="N145" i="1"/>
  <c r="U145" i="1" s="1"/>
  <c r="N105" i="1"/>
  <c r="U105" i="1" s="1"/>
  <c r="N65" i="1"/>
  <c r="U65" i="1" s="1"/>
  <c r="N25" i="1"/>
  <c r="U25" i="1" s="1"/>
  <c r="N66" i="5" l="1"/>
  <c r="U66" i="5" s="1"/>
  <c r="N106" i="5"/>
  <c r="U106" i="5" s="1"/>
  <c r="N146" i="5"/>
  <c r="U146" i="5" s="1"/>
  <c r="N26" i="5"/>
  <c r="U26" i="5" s="1"/>
  <c r="N145" i="5"/>
  <c r="U145" i="5" s="1"/>
  <c r="U25" i="3"/>
  <c r="U105" i="3"/>
  <c r="U145" i="4"/>
  <c r="U25" i="2"/>
  <c r="U65" i="2"/>
  <c r="U105" i="2"/>
  <c r="U145" i="2"/>
  <c r="U65" i="3"/>
  <c r="U145" i="3"/>
  <c r="L105" i="5"/>
  <c r="J105" i="5"/>
  <c r="H105" i="5"/>
  <c r="F105" i="5"/>
  <c r="D105" i="5"/>
  <c r="B105" i="5"/>
  <c r="N65" i="5"/>
  <c r="K105" i="5"/>
  <c r="G105" i="5"/>
  <c r="C105" i="5"/>
  <c r="N25" i="5"/>
  <c r="A157" i="3"/>
  <c r="A117" i="3"/>
  <c r="A77" i="3"/>
  <c r="A37" i="3"/>
  <c r="A157" i="2"/>
  <c r="A117" i="2"/>
  <c r="A77" i="2"/>
  <c r="A37" i="2"/>
  <c r="A157" i="4"/>
  <c r="A117" i="4"/>
  <c r="A77" i="4"/>
  <c r="A37" i="4"/>
  <c r="A157" i="1"/>
  <c r="A117" i="1"/>
  <c r="A77" i="1"/>
  <c r="A37" i="1"/>
  <c r="A157" i="5"/>
  <c r="A117" i="5"/>
  <c r="A77" i="5"/>
  <c r="U25" i="5" l="1"/>
  <c r="U65" i="5"/>
  <c r="N105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B64" i="5"/>
  <c r="C64" i="5"/>
  <c r="D64" i="5"/>
  <c r="E64" i="5"/>
  <c r="F64" i="5"/>
  <c r="G64" i="5"/>
  <c r="H64" i="5"/>
  <c r="I64" i="5"/>
  <c r="J64" i="5"/>
  <c r="K64" i="5"/>
  <c r="L64" i="5"/>
  <c r="M64" i="5"/>
  <c r="B24" i="5"/>
  <c r="N143" i="3"/>
  <c r="N144" i="3"/>
  <c r="N103" i="3"/>
  <c r="N104" i="3"/>
  <c r="N63" i="3"/>
  <c r="N64" i="3"/>
  <c r="N23" i="3"/>
  <c r="N24" i="3"/>
  <c r="N144" i="2"/>
  <c r="N104" i="2"/>
  <c r="N64" i="2"/>
  <c r="N24" i="2"/>
  <c r="N143" i="4"/>
  <c r="N144" i="4"/>
  <c r="N103" i="4"/>
  <c r="N104" i="4"/>
  <c r="N63" i="4"/>
  <c r="N64" i="4"/>
  <c r="N23" i="4"/>
  <c r="N24" i="4"/>
  <c r="N143" i="1"/>
  <c r="N144" i="1"/>
  <c r="N103" i="1"/>
  <c r="N104" i="1"/>
  <c r="N63" i="1"/>
  <c r="N64" i="1"/>
  <c r="N23" i="1"/>
  <c r="N24" i="1"/>
  <c r="A73" i="3"/>
  <c r="A153" i="3"/>
  <c r="A113" i="3"/>
  <c r="A33" i="3"/>
  <c r="A153" i="2"/>
  <c r="A113" i="2"/>
  <c r="A73" i="2"/>
  <c r="A33" i="2"/>
  <c r="A153" i="4"/>
  <c r="A113" i="4"/>
  <c r="A73" i="4"/>
  <c r="A33" i="4"/>
  <c r="A153" i="1"/>
  <c r="A113" i="1"/>
  <c r="A73" i="1"/>
  <c r="A33" i="1"/>
  <c r="A153" i="5"/>
  <c r="A113" i="5"/>
  <c r="A73" i="5"/>
  <c r="U144" i="2" l="1"/>
  <c r="U104" i="1"/>
  <c r="U144" i="1"/>
  <c r="U24" i="4"/>
  <c r="U104" i="4"/>
  <c r="U24" i="2"/>
  <c r="U64" i="2"/>
  <c r="U144" i="3"/>
  <c r="N24" i="5"/>
  <c r="L104" i="5"/>
  <c r="J104" i="5"/>
  <c r="H104" i="5"/>
  <c r="F104" i="5"/>
  <c r="D104" i="5"/>
  <c r="U144" i="4"/>
  <c r="U104" i="2"/>
  <c r="M104" i="5"/>
  <c r="K104" i="5"/>
  <c r="I104" i="5"/>
  <c r="G104" i="5"/>
  <c r="E104" i="5"/>
  <c r="C104" i="5"/>
  <c r="U105" i="5"/>
  <c r="U104" i="3"/>
  <c r="U64" i="3"/>
  <c r="U24" i="3"/>
  <c r="U64" i="4"/>
  <c r="U64" i="1"/>
  <c r="B104" i="5"/>
  <c r="N144" i="5"/>
  <c r="N64" i="5"/>
  <c r="U24" i="1"/>
  <c r="N62" i="4"/>
  <c r="N104" i="5" l="1"/>
  <c r="U64" i="5"/>
  <c r="U24" i="5"/>
  <c r="U144" i="5"/>
  <c r="U103" i="1"/>
  <c r="U63" i="1"/>
  <c r="U104" i="5" l="1"/>
  <c r="B143" i="5"/>
  <c r="C143" i="5"/>
  <c r="D143" i="5"/>
  <c r="E143" i="5"/>
  <c r="F143" i="5"/>
  <c r="G143" i="5"/>
  <c r="H143" i="5"/>
  <c r="I143" i="5"/>
  <c r="J143" i="5"/>
  <c r="K143" i="5"/>
  <c r="L143" i="5"/>
  <c r="M143" i="5"/>
  <c r="B63" i="5"/>
  <c r="C63" i="5"/>
  <c r="D63" i="5"/>
  <c r="E63" i="5"/>
  <c r="F63" i="5"/>
  <c r="G63" i="5"/>
  <c r="H63" i="5"/>
  <c r="I63" i="5"/>
  <c r="J63" i="5"/>
  <c r="K63" i="5"/>
  <c r="L63" i="5"/>
  <c r="M63" i="5"/>
  <c r="N143" i="5" l="1"/>
  <c r="N63" i="5"/>
  <c r="B23" i="5"/>
  <c r="C23" i="5"/>
  <c r="D23" i="5"/>
  <c r="E23" i="5"/>
  <c r="F23" i="5"/>
  <c r="G23" i="5"/>
  <c r="H23" i="5"/>
  <c r="I23" i="5"/>
  <c r="J23" i="5"/>
  <c r="K23" i="5"/>
  <c r="L23" i="5"/>
  <c r="M23" i="5"/>
  <c r="K103" i="5" l="1"/>
  <c r="G103" i="5"/>
  <c r="C103" i="5"/>
  <c r="J103" i="5"/>
  <c r="F103" i="5"/>
  <c r="B103" i="5"/>
  <c r="M103" i="5"/>
  <c r="I103" i="5"/>
  <c r="E103" i="5"/>
  <c r="L103" i="5"/>
  <c r="H103" i="5"/>
  <c r="D103" i="5"/>
  <c r="U143" i="5"/>
  <c r="U63" i="5"/>
  <c r="N23" i="5"/>
  <c r="N103" i="5" l="1"/>
  <c r="U23" i="5"/>
  <c r="U143" i="3"/>
  <c r="U103" i="3"/>
  <c r="U63" i="3"/>
  <c r="U23" i="3"/>
  <c r="U103" i="5" l="1"/>
  <c r="N143" i="2"/>
  <c r="N103" i="2"/>
  <c r="N63" i="2"/>
  <c r="N23" i="2"/>
  <c r="U23" i="2" s="1"/>
  <c r="U143" i="4"/>
  <c r="U103" i="4"/>
  <c r="U63" i="4"/>
  <c r="U23" i="4"/>
  <c r="U143" i="2" l="1"/>
  <c r="U103" i="2"/>
  <c r="U63" i="2"/>
  <c r="U23" i="1"/>
  <c r="U143" i="1" l="1"/>
  <c r="C142" i="5" l="1"/>
  <c r="D142" i="5"/>
  <c r="E142" i="5"/>
  <c r="F142" i="5"/>
  <c r="G142" i="5"/>
  <c r="H142" i="5"/>
  <c r="I142" i="5"/>
  <c r="J142" i="5"/>
  <c r="K142" i="5"/>
  <c r="L142" i="5"/>
  <c r="M142" i="5"/>
  <c r="B142" i="5"/>
  <c r="C141" i="5"/>
  <c r="D141" i="5"/>
  <c r="E141" i="5"/>
  <c r="F141" i="5"/>
  <c r="G141" i="5"/>
  <c r="H141" i="5"/>
  <c r="I141" i="5"/>
  <c r="J141" i="5"/>
  <c r="K141" i="5"/>
  <c r="L141" i="5"/>
  <c r="M141" i="5"/>
  <c r="B141" i="5"/>
  <c r="C140" i="5"/>
  <c r="D140" i="5"/>
  <c r="E140" i="5"/>
  <c r="F140" i="5"/>
  <c r="G140" i="5"/>
  <c r="H140" i="5"/>
  <c r="I140" i="5"/>
  <c r="J140" i="5"/>
  <c r="K140" i="5"/>
  <c r="L140" i="5"/>
  <c r="M140" i="5"/>
  <c r="B140" i="5"/>
  <c r="C139" i="5"/>
  <c r="D139" i="5"/>
  <c r="E139" i="5"/>
  <c r="F139" i="5"/>
  <c r="G139" i="5"/>
  <c r="H139" i="5"/>
  <c r="I139" i="5"/>
  <c r="J139" i="5"/>
  <c r="K139" i="5"/>
  <c r="L139" i="5"/>
  <c r="M139" i="5"/>
  <c r="B139" i="5"/>
  <c r="N142" i="5" l="1"/>
  <c r="M62" i="5"/>
  <c r="L62" i="5"/>
  <c r="K62" i="5"/>
  <c r="J62" i="5"/>
  <c r="I62" i="5"/>
  <c r="H62" i="5"/>
  <c r="G62" i="5"/>
  <c r="F62" i="5"/>
  <c r="E62" i="5"/>
  <c r="D62" i="5"/>
  <c r="C62" i="5"/>
  <c r="B62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C59" i="5"/>
  <c r="D59" i="5"/>
  <c r="E59" i="5"/>
  <c r="F59" i="5"/>
  <c r="G59" i="5"/>
  <c r="H59" i="5"/>
  <c r="I59" i="5"/>
  <c r="J59" i="5"/>
  <c r="K59" i="5"/>
  <c r="L59" i="5"/>
  <c r="M59" i="5"/>
  <c r="B59" i="5"/>
  <c r="M22" i="5"/>
  <c r="L22" i="5"/>
  <c r="K22" i="5"/>
  <c r="J22" i="5"/>
  <c r="I22" i="5"/>
  <c r="H22" i="5"/>
  <c r="G22" i="5"/>
  <c r="F22" i="5"/>
  <c r="E22" i="5"/>
  <c r="D22" i="5"/>
  <c r="C22" i="5"/>
  <c r="B22" i="5"/>
  <c r="B102" i="5" s="1"/>
  <c r="M21" i="5"/>
  <c r="M101" i="5" s="1"/>
  <c r="L21" i="5"/>
  <c r="L101" i="5" s="1"/>
  <c r="K21" i="5"/>
  <c r="K101" i="5" s="1"/>
  <c r="J21" i="5"/>
  <c r="J101" i="5" s="1"/>
  <c r="I21" i="5"/>
  <c r="I101" i="5" s="1"/>
  <c r="H21" i="5"/>
  <c r="H101" i="5" s="1"/>
  <c r="G21" i="5"/>
  <c r="G101" i="5" s="1"/>
  <c r="F21" i="5"/>
  <c r="F101" i="5" s="1"/>
  <c r="E21" i="5"/>
  <c r="E101" i="5" s="1"/>
  <c r="D21" i="5"/>
  <c r="D101" i="5" s="1"/>
  <c r="C21" i="5"/>
  <c r="C101" i="5" s="1"/>
  <c r="B21" i="5"/>
  <c r="B101" i="5" s="1"/>
  <c r="M20" i="5"/>
  <c r="L20" i="5"/>
  <c r="K20" i="5"/>
  <c r="J20" i="5"/>
  <c r="I20" i="5"/>
  <c r="H20" i="5"/>
  <c r="G20" i="5"/>
  <c r="F20" i="5"/>
  <c r="E20" i="5"/>
  <c r="D20" i="5"/>
  <c r="C20" i="5"/>
  <c r="B20" i="5"/>
  <c r="C19" i="5"/>
  <c r="D19" i="5"/>
  <c r="E19" i="5"/>
  <c r="F19" i="5"/>
  <c r="G19" i="5"/>
  <c r="H19" i="5"/>
  <c r="I19" i="5"/>
  <c r="J19" i="5"/>
  <c r="K19" i="5"/>
  <c r="L19" i="5"/>
  <c r="M19" i="5"/>
  <c r="B19" i="5"/>
  <c r="C100" i="5" l="1"/>
  <c r="E100" i="5"/>
  <c r="G100" i="5"/>
  <c r="I100" i="5"/>
  <c r="K100" i="5"/>
  <c r="M100" i="5"/>
  <c r="B100" i="5"/>
  <c r="D100" i="5"/>
  <c r="F100" i="5"/>
  <c r="H100" i="5"/>
  <c r="J100" i="5"/>
  <c r="L100" i="5"/>
  <c r="I99" i="5"/>
  <c r="L99" i="5"/>
  <c r="M99" i="5"/>
  <c r="D99" i="5"/>
  <c r="K99" i="5"/>
  <c r="C99" i="5"/>
  <c r="E99" i="5"/>
  <c r="H99" i="5"/>
  <c r="G99" i="5"/>
  <c r="B99" i="5"/>
  <c r="J99" i="5"/>
  <c r="F99" i="5"/>
  <c r="M102" i="5"/>
  <c r="C102" i="5"/>
  <c r="G102" i="5"/>
  <c r="K102" i="5"/>
  <c r="I102" i="5"/>
  <c r="D102" i="5"/>
  <c r="H102" i="5"/>
  <c r="L102" i="5"/>
  <c r="E102" i="5"/>
  <c r="F102" i="5"/>
  <c r="J102" i="5"/>
  <c r="N142" i="2"/>
  <c r="U142" i="2" s="1"/>
  <c r="N102" i="2"/>
  <c r="U102" i="2" s="1"/>
  <c r="N62" i="2"/>
  <c r="N22" i="2"/>
  <c r="U62" i="2" l="1"/>
  <c r="N102" i="4"/>
  <c r="U102" i="4" s="1"/>
  <c r="U62" i="4" l="1"/>
  <c r="N142" i="1"/>
  <c r="N102" i="1"/>
  <c r="N62" i="1"/>
  <c r="N22" i="1"/>
  <c r="N141" i="3" l="1"/>
  <c r="N101" i="3"/>
  <c r="N61" i="3"/>
  <c r="N141" i="2" l="1"/>
  <c r="U141" i="2" s="1"/>
  <c r="N101" i="2"/>
  <c r="N61" i="2"/>
  <c r="N21" i="2"/>
  <c r="N101" i="4"/>
  <c r="U101" i="4" s="1"/>
  <c r="N61" i="4"/>
  <c r="U61" i="4" s="1"/>
  <c r="N21" i="4"/>
  <c r="U101" i="2" l="1"/>
  <c r="U61" i="2"/>
  <c r="N141" i="1"/>
  <c r="N101" i="1"/>
  <c r="N61" i="1"/>
  <c r="N21" i="1"/>
  <c r="N140" i="3" l="1"/>
  <c r="N100" i="3"/>
  <c r="N60" i="3"/>
  <c r="N20" i="3"/>
  <c r="N140" i="2" l="1"/>
  <c r="N100" i="2"/>
  <c r="U60" i="2"/>
  <c r="N20" i="2"/>
  <c r="U100" i="2" l="1"/>
  <c r="U140" i="2"/>
  <c r="N140" i="4"/>
  <c r="N100" i="4"/>
  <c r="N60" i="4"/>
  <c r="N20" i="4"/>
  <c r="U60" i="4" l="1"/>
  <c r="U100" i="4"/>
  <c r="N140" i="1"/>
  <c r="N100" i="1"/>
  <c r="N60" i="1"/>
  <c r="N20" i="1"/>
  <c r="N139" i="3" l="1"/>
  <c r="N99" i="3"/>
  <c r="N59" i="3"/>
  <c r="N19" i="3"/>
  <c r="N139" i="2" l="1"/>
  <c r="U139" i="2" s="1"/>
  <c r="N99" i="2"/>
  <c r="U99" i="2" s="1"/>
  <c r="N59" i="2"/>
  <c r="U59" i="2" s="1"/>
  <c r="N19" i="2"/>
  <c r="N139" i="4" l="1"/>
  <c r="N142" i="4" l="1"/>
  <c r="U142" i="4" s="1"/>
  <c r="N141" i="4"/>
  <c r="U141" i="4" s="1"/>
  <c r="U140" i="4"/>
  <c r="U139" i="4"/>
  <c r="N99" i="4" l="1"/>
  <c r="U99" i="4" s="1"/>
  <c r="N59" i="4"/>
  <c r="U59" i="4" s="1"/>
  <c r="N19" i="4"/>
  <c r="N139" i="1" l="1"/>
  <c r="N99" i="1"/>
  <c r="N59" i="1"/>
  <c r="N19" i="1" l="1"/>
  <c r="U142" i="5" l="1"/>
  <c r="N141" i="5"/>
  <c r="N140" i="5"/>
  <c r="N139" i="5"/>
  <c r="N102" i="5"/>
  <c r="N101" i="5"/>
  <c r="U101" i="5" s="1"/>
  <c r="N100" i="5"/>
  <c r="N99" i="5"/>
  <c r="N62" i="5"/>
  <c r="N61" i="5"/>
  <c r="U61" i="5" s="1"/>
  <c r="N60" i="5"/>
  <c r="N59" i="5"/>
  <c r="N22" i="5"/>
  <c r="N21" i="5"/>
  <c r="U21" i="5" s="1"/>
  <c r="N20" i="5"/>
  <c r="N19" i="5"/>
  <c r="N102" i="3"/>
  <c r="U102" i="3" s="1"/>
  <c r="U101" i="3"/>
  <c r="U100" i="3"/>
  <c r="U99" i="3"/>
  <c r="N62" i="3"/>
  <c r="U62" i="3" s="1"/>
  <c r="U61" i="3"/>
  <c r="U60" i="3"/>
  <c r="U59" i="3"/>
  <c r="N22" i="3"/>
  <c r="N21" i="3"/>
  <c r="U21" i="3" s="1"/>
  <c r="U20" i="3"/>
  <c r="U19" i="3"/>
  <c r="N142" i="3"/>
  <c r="U142" i="3" s="1"/>
  <c r="U141" i="3"/>
  <c r="U140" i="3"/>
  <c r="U139" i="3"/>
  <c r="N22" i="4"/>
  <c r="U21" i="4"/>
  <c r="U20" i="4"/>
  <c r="U19" i="4"/>
  <c r="U22" i="2"/>
  <c r="U21" i="2"/>
  <c r="U20" i="2"/>
  <c r="U19" i="2"/>
  <c r="U102" i="1"/>
  <c r="U101" i="1"/>
  <c r="U100" i="1"/>
  <c r="U99" i="1"/>
  <c r="U62" i="1"/>
  <c r="U61" i="1"/>
  <c r="U60" i="1"/>
  <c r="U59" i="1"/>
  <c r="U22" i="1"/>
  <c r="U21" i="1"/>
  <c r="U20" i="1"/>
  <c r="U19" i="1"/>
  <c r="U142" i="1"/>
  <c r="U141" i="1"/>
  <c r="U140" i="1"/>
  <c r="U139" i="1"/>
  <c r="U20" i="5" l="1"/>
  <c r="U60" i="5"/>
  <c r="U100" i="5"/>
  <c r="U140" i="5"/>
  <c r="U19" i="5"/>
  <c r="U59" i="5"/>
  <c r="U99" i="5"/>
  <c r="U139" i="5"/>
  <c r="U22" i="3"/>
  <c r="U22" i="4"/>
  <c r="U22" i="5"/>
  <c r="U62" i="5"/>
  <c r="U102" i="5"/>
  <c r="U141" i="5"/>
  <c r="G98" i="3"/>
  <c r="N58" i="3" l="1"/>
  <c r="N18" i="3"/>
  <c r="N138" i="3"/>
  <c r="N18" i="2"/>
  <c r="N138" i="2"/>
  <c r="U138" i="2" s="1"/>
  <c r="N58" i="2"/>
  <c r="M138" i="5"/>
  <c r="L138" i="5"/>
  <c r="K138" i="5"/>
  <c r="J138" i="5"/>
  <c r="I138" i="5"/>
  <c r="H138" i="5"/>
  <c r="G138" i="5"/>
  <c r="F138" i="5"/>
  <c r="E138" i="5"/>
  <c r="D138" i="5"/>
  <c r="C138" i="5"/>
  <c r="B138" i="5"/>
  <c r="M58" i="5"/>
  <c r="L58" i="5"/>
  <c r="K58" i="5"/>
  <c r="J58" i="5"/>
  <c r="I58" i="5"/>
  <c r="H58" i="5"/>
  <c r="G58" i="5"/>
  <c r="F58" i="5"/>
  <c r="E58" i="5"/>
  <c r="D58" i="5"/>
  <c r="C58" i="5"/>
  <c r="B58" i="5"/>
  <c r="M18" i="5"/>
  <c r="L18" i="5"/>
  <c r="K18" i="5"/>
  <c r="J18" i="5"/>
  <c r="I18" i="5"/>
  <c r="H18" i="5"/>
  <c r="G18" i="5"/>
  <c r="F18" i="5"/>
  <c r="E18" i="5"/>
  <c r="D18" i="5"/>
  <c r="C18" i="5"/>
  <c r="B18" i="5"/>
  <c r="N138" i="4"/>
  <c r="U138" i="4" s="1"/>
  <c r="N58" i="4"/>
  <c r="N18" i="4"/>
  <c r="N138" i="1"/>
  <c r="N58" i="1"/>
  <c r="N18" i="1"/>
  <c r="M98" i="1"/>
  <c r="L98" i="1"/>
  <c r="K98" i="1"/>
  <c r="J98" i="1"/>
  <c r="I98" i="1"/>
  <c r="H98" i="1"/>
  <c r="G98" i="1"/>
  <c r="F98" i="1"/>
  <c r="E98" i="1"/>
  <c r="D98" i="1"/>
  <c r="C98" i="1"/>
  <c r="B98" i="1"/>
  <c r="M98" i="4"/>
  <c r="L98" i="4"/>
  <c r="K98" i="4"/>
  <c r="J98" i="4"/>
  <c r="I98" i="4"/>
  <c r="H98" i="4"/>
  <c r="G98" i="4"/>
  <c r="F98" i="4"/>
  <c r="E98" i="4"/>
  <c r="D98" i="4"/>
  <c r="C98" i="4"/>
  <c r="B98" i="4"/>
  <c r="M98" i="2"/>
  <c r="L98" i="2"/>
  <c r="K98" i="2"/>
  <c r="J98" i="2"/>
  <c r="I98" i="2"/>
  <c r="H98" i="2"/>
  <c r="G98" i="2"/>
  <c r="F98" i="2"/>
  <c r="E98" i="2"/>
  <c r="D98" i="2"/>
  <c r="C98" i="2"/>
  <c r="B98" i="2"/>
  <c r="M98" i="3"/>
  <c r="L98" i="3"/>
  <c r="K98" i="3"/>
  <c r="J98" i="3"/>
  <c r="I98" i="3"/>
  <c r="H98" i="3"/>
  <c r="F98" i="3"/>
  <c r="E98" i="3"/>
  <c r="D98" i="3"/>
  <c r="C98" i="3"/>
  <c r="B98" i="3"/>
  <c r="U138" i="1" l="1"/>
  <c r="M98" i="5"/>
  <c r="D98" i="5"/>
  <c r="H98" i="5"/>
  <c r="E98" i="5"/>
  <c r="K98" i="5"/>
  <c r="L98" i="5"/>
  <c r="N98" i="1"/>
  <c r="G98" i="5"/>
  <c r="U138" i="3"/>
  <c r="I98" i="5"/>
  <c r="F98" i="5"/>
  <c r="N98" i="3"/>
  <c r="C98" i="5"/>
  <c r="N58" i="5"/>
  <c r="J98" i="5"/>
  <c r="N18" i="5"/>
  <c r="N138" i="5"/>
  <c r="N98" i="2"/>
  <c r="B98" i="5"/>
  <c r="N98" i="4"/>
  <c r="U98" i="4" s="1"/>
  <c r="U58" i="1"/>
  <c r="U58" i="4"/>
  <c r="U58" i="2"/>
  <c r="U58" i="3"/>
  <c r="U18" i="1"/>
  <c r="U18" i="4"/>
  <c r="U18" i="2"/>
  <c r="U18" i="3"/>
  <c r="U98" i="2" l="1"/>
  <c r="U98" i="3"/>
  <c r="U98" i="1"/>
  <c r="U138" i="5"/>
  <c r="U58" i="5"/>
  <c r="N98" i="5"/>
  <c r="U18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57" i="3"/>
  <c r="I97" i="4"/>
  <c r="U98" i="5" l="1"/>
  <c r="N57" i="4"/>
  <c r="K86" i="4"/>
  <c r="D97" i="2"/>
  <c r="N137" i="1"/>
  <c r="U137" i="1" l="1"/>
  <c r="M97" i="1"/>
  <c r="L97" i="1"/>
  <c r="K97" i="1"/>
  <c r="J97" i="1"/>
  <c r="I97" i="1"/>
  <c r="H97" i="1"/>
  <c r="G97" i="1"/>
  <c r="F97" i="1"/>
  <c r="E97" i="1"/>
  <c r="D97" i="1"/>
  <c r="C97" i="1"/>
  <c r="B97" i="1"/>
  <c r="B96" i="1"/>
  <c r="C96" i="1"/>
  <c r="D96" i="1"/>
  <c r="E96" i="1"/>
  <c r="F96" i="1"/>
  <c r="G96" i="1"/>
  <c r="H96" i="1"/>
  <c r="I96" i="1"/>
  <c r="J96" i="1"/>
  <c r="K96" i="1"/>
  <c r="L96" i="1"/>
  <c r="M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C86" i="1"/>
  <c r="D86" i="1"/>
  <c r="E86" i="1"/>
  <c r="F86" i="1"/>
  <c r="G86" i="1"/>
  <c r="H86" i="1"/>
  <c r="I86" i="1"/>
  <c r="J86" i="1"/>
  <c r="K86" i="1"/>
  <c r="L86" i="1"/>
  <c r="M86" i="1"/>
  <c r="B86" i="1"/>
  <c r="N136" i="1" l="1"/>
  <c r="U136" i="1" l="1"/>
  <c r="M57" i="5"/>
  <c r="L57" i="5"/>
  <c r="K57" i="5"/>
  <c r="J57" i="5"/>
  <c r="I57" i="5"/>
  <c r="H57" i="5"/>
  <c r="G57" i="5"/>
  <c r="F57" i="5"/>
  <c r="E57" i="5"/>
  <c r="D57" i="5"/>
  <c r="C57" i="5"/>
  <c r="B57" i="5"/>
  <c r="M17" i="5"/>
  <c r="L17" i="5"/>
  <c r="K17" i="5"/>
  <c r="J17" i="5"/>
  <c r="I17" i="5"/>
  <c r="H17" i="5"/>
  <c r="G17" i="5"/>
  <c r="F17" i="5"/>
  <c r="E17" i="5"/>
  <c r="D17" i="5"/>
  <c r="C17" i="5"/>
  <c r="B17" i="5"/>
  <c r="C97" i="2"/>
  <c r="E97" i="2"/>
  <c r="F97" i="2"/>
  <c r="G97" i="2"/>
  <c r="H97" i="2"/>
  <c r="I97" i="2"/>
  <c r="J97" i="2"/>
  <c r="K97" i="2"/>
  <c r="L97" i="2"/>
  <c r="M97" i="2"/>
  <c r="B97" i="2"/>
  <c r="N57" i="2"/>
  <c r="N56" i="2"/>
  <c r="U56" i="2" s="1"/>
  <c r="N55" i="2"/>
  <c r="N54" i="2"/>
  <c r="U54" i="2" s="1"/>
  <c r="N53" i="2"/>
  <c r="N52" i="2"/>
  <c r="N51" i="2"/>
  <c r="U51" i="2" s="1"/>
  <c r="N50" i="2"/>
  <c r="U50" i="2" s="1"/>
  <c r="N49" i="2"/>
  <c r="U49" i="2" s="1"/>
  <c r="N48" i="2"/>
  <c r="N47" i="2"/>
  <c r="U47" i="2" s="1"/>
  <c r="N46" i="2"/>
  <c r="C97" i="3"/>
  <c r="D97" i="3"/>
  <c r="E97" i="3"/>
  <c r="F97" i="3"/>
  <c r="G97" i="3"/>
  <c r="H97" i="3"/>
  <c r="I97" i="3"/>
  <c r="J97" i="3"/>
  <c r="K97" i="3"/>
  <c r="L97" i="3"/>
  <c r="M97" i="3"/>
  <c r="B97" i="3"/>
  <c r="U55" i="2" l="1"/>
  <c r="U52" i="2"/>
  <c r="U46" i="2"/>
  <c r="U48" i="2"/>
  <c r="U53" i="2"/>
  <c r="G97" i="5"/>
  <c r="B97" i="5"/>
  <c r="D97" i="5"/>
  <c r="H97" i="5"/>
  <c r="L97" i="5"/>
  <c r="K97" i="5"/>
  <c r="U57" i="2"/>
  <c r="E97" i="5"/>
  <c r="I97" i="5"/>
  <c r="M97" i="5"/>
  <c r="F97" i="5"/>
  <c r="J97" i="5"/>
  <c r="C97" i="5"/>
  <c r="M97" i="4"/>
  <c r="L97" i="4"/>
  <c r="K97" i="4"/>
  <c r="J97" i="4"/>
  <c r="H97" i="4"/>
  <c r="G97" i="4"/>
  <c r="F97" i="4"/>
  <c r="E97" i="4"/>
  <c r="D97" i="4"/>
  <c r="C97" i="4"/>
  <c r="B97" i="4"/>
  <c r="N17" i="1" l="1"/>
  <c r="N16" i="1"/>
  <c r="N17" i="4"/>
  <c r="N16" i="4"/>
  <c r="N17" i="2"/>
  <c r="N16" i="2"/>
  <c r="N17" i="3"/>
  <c r="N16" i="3"/>
  <c r="N17" i="5"/>
  <c r="N15" i="1"/>
  <c r="N14" i="1"/>
  <c r="N13" i="1"/>
  <c r="N12" i="1"/>
  <c r="N11" i="1"/>
  <c r="N15" i="4"/>
  <c r="N14" i="4"/>
  <c r="N13" i="4"/>
  <c r="N12" i="4"/>
  <c r="N11" i="4"/>
  <c r="N15" i="2"/>
  <c r="N14" i="2"/>
  <c r="N13" i="2"/>
  <c r="N12" i="2"/>
  <c r="N11" i="2"/>
  <c r="N15" i="3"/>
  <c r="N14" i="3"/>
  <c r="N13" i="3"/>
  <c r="N12" i="3"/>
  <c r="N11" i="3"/>
  <c r="N7" i="1"/>
  <c r="N8" i="1"/>
  <c r="N9" i="1"/>
  <c r="N10" i="1"/>
  <c r="N7" i="4"/>
  <c r="N8" i="4"/>
  <c r="N9" i="4"/>
  <c r="N10" i="4"/>
  <c r="N7" i="2"/>
  <c r="N8" i="2"/>
  <c r="N9" i="2"/>
  <c r="N10" i="2"/>
  <c r="N7" i="3"/>
  <c r="N8" i="3"/>
  <c r="N9" i="3"/>
  <c r="N10" i="3"/>
  <c r="N6" i="1"/>
  <c r="N6" i="4"/>
  <c r="N6" i="2"/>
  <c r="N6" i="3"/>
  <c r="N57" i="1"/>
  <c r="N57" i="5"/>
  <c r="N97" i="4"/>
  <c r="N97" i="2"/>
  <c r="N97" i="3"/>
  <c r="N97" i="5"/>
  <c r="N137" i="4"/>
  <c r="N137" i="2"/>
  <c r="N137" i="3"/>
  <c r="N137" i="5"/>
  <c r="U6" i="3" l="1"/>
  <c r="U137" i="2"/>
  <c r="U57" i="1"/>
  <c r="N97" i="1"/>
  <c r="U97" i="3"/>
  <c r="U17" i="1"/>
  <c r="U137" i="3"/>
  <c r="U97" i="4"/>
  <c r="U57" i="4"/>
  <c r="U17" i="3"/>
  <c r="U137" i="4"/>
  <c r="U17" i="2"/>
  <c r="U97" i="2"/>
  <c r="U17" i="5"/>
  <c r="U57" i="3"/>
  <c r="U137" i="5"/>
  <c r="U97" i="5"/>
  <c r="U57" i="5"/>
  <c r="U17" i="4"/>
  <c r="U97" i="1" l="1"/>
  <c r="N56" i="3"/>
  <c r="N55" i="3"/>
  <c r="N54" i="3"/>
  <c r="N53" i="3"/>
  <c r="N52" i="3"/>
  <c r="N51" i="3"/>
  <c r="U51" i="3" s="1"/>
  <c r="N50" i="3"/>
  <c r="U50" i="3" s="1"/>
  <c r="N49" i="3"/>
  <c r="U49" i="3" s="1"/>
  <c r="N48" i="3"/>
  <c r="N47" i="3"/>
  <c r="N46" i="3"/>
  <c r="N56" i="4"/>
  <c r="N55" i="4"/>
  <c r="N54" i="4"/>
  <c r="N53" i="4"/>
  <c r="N52" i="4"/>
  <c r="N51" i="4"/>
  <c r="U51" i="4" s="1"/>
  <c r="N50" i="4"/>
  <c r="U50" i="4" s="1"/>
  <c r="N49" i="4"/>
  <c r="U49" i="4" s="1"/>
  <c r="N48" i="4"/>
  <c r="N47" i="4"/>
  <c r="N46" i="4"/>
  <c r="N47" i="1"/>
  <c r="N48" i="1"/>
  <c r="N49" i="1"/>
  <c r="N50" i="1"/>
  <c r="N51" i="1"/>
  <c r="N52" i="1"/>
  <c r="N53" i="1"/>
  <c r="N54" i="1"/>
  <c r="N55" i="1"/>
  <c r="N56" i="1"/>
  <c r="N46" i="1"/>
  <c r="U16" i="1"/>
  <c r="U15" i="1"/>
  <c r="U14" i="1"/>
  <c r="U13" i="1"/>
  <c r="U12" i="1"/>
  <c r="U11" i="1"/>
  <c r="U10" i="1"/>
  <c r="U9" i="1"/>
  <c r="U8" i="1"/>
  <c r="U7" i="1"/>
  <c r="U6" i="1"/>
  <c r="U16" i="4"/>
  <c r="U15" i="4"/>
  <c r="U14" i="4"/>
  <c r="U13" i="4"/>
  <c r="U12" i="4"/>
  <c r="U11" i="4"/>
  <c r="U10" i="4"/>
  <c r="U9" i="4"/>
  <c r="U8" i="4"/>
  <c r="U7" i="4"/>
  <c r="U6" i="4"/>
  <c r="U15" i="2"/>
  <c r="U14" i="2"/>
  <c r="U13" i="2"/>
  <c r="U12" i="2"/>
  <c r="U11" i="2"/>
  <c r="U10" i="2"/>
  <c r="U9" i="2"/>
  <c r="U8" i="2"/>
  <c r="U7" i="2"/>
  <c r="U6" i="2"/>
  <c r="U16" i="3"/>
  <c r="U15" i="3"/>
  <c r="U14" i="3"/>
  <c r="U13" i="3"/>
  <c r="U12" i="3"/>
  <c r="U11" i="3"/>
  <c r="U10" i="3"/>
  <c r="U9" i="3"/>
  <c r="U8" i="3"/>
  <c r="U7" i="3"/>
  <c r="W46" i="6"/>
  <c r="W47" i="6"/>
  <c r="W48" i="6"/>
  <c r="W49" i="6"/>
  <c r="W50" i="6"/>
  <c r="W51" i="6"/>
  <c r="W52" i="6"/>
  <c r="W53" i="6"/>
  <c r="W54" i="6"/>
  <c r="AQ58" i="6"/>
  <c r="AL19" i="6" s="1"/>
  <c r="AQ61" i="6"/>
  <c r="AK55" i="6" s="1"/>
  <c r="AK64" i="6"/>
  <c r="AL64" i="6"/>
  <c r="AM64" i="6"/>
  <c r="AN64" i="6"/>
  <c r="AO64" i="6"/>
  <c r="AP64" i="6"/>
  <c r="W79" i="6"/>
  <c r="W80" i="6"/>
  <c r="W81" i="6"/>
  <c r="W82" i="6"/>
  <c r="W83" i="6"/>
  <c r="W84" i="6"/>
  <c r="W85" i="6"/>
  <c r="W86" i="6"/>
  <c r="W87" i="6"/>
  <c r="U55" i="4" l="1"/>
  <c r="U55" i="3"/>
  <c r="U54" i="3"/>
  <c r="U54" i="4"/>
  <c r="AL31" i="6"/>
  <c r="U53" i="4"/>
  <c r="AL21" i="6"/>
  <c r="U48" i="4"/>
  <c r="U53" i="3"/>
  <c r="U48" i="3"/>
  <c r="AL30" i="6"/>
  <c r="U53" i="1"/>
  <c r="N93" i="1"/>
  <c r="U49" i="1"/>
  <c r="N89" i="1"/>
  <c r="U89" i="1" s="1"/>
  <c r="AL26" i="6"/>
  <c r="U55" i="1"/>
  <c r="N95" i="1"/>
  <c r="U51" i="1"/>
  <c r="N91" i="1"/>
  <c r="U91" i="1" s="1"/>
  <c r="N87" i="1"/>
  <c r="U54" i="1"/>
  <c r="N94" i="1"/>
  <c r="U50" i="1"/>
  <c r="N90" i="1"/>
  <c r="U90" i="1" s="1"/>
  <c r="AL20" i="6"/>
  <c r="N86" i="1"/>
  <c r="AK54" i="6"/>
  <c r="AL27" i="6"/>
  <c r="AL18" i="6"/>
  <c r="N96" i="1"/>
  <c r="N92" i="1"/>
  <c r="U48" i="1"/>
  <c r="N88" i="1"/>
  <c r="U52" i="3"/>
  <c r="U52" i="1"/>
  <c r="U52" i="4"/>
  <c r="U47" i="3"/>
  <c r="U47" i="4"/>
  <c r="U47" i="1"/>
  <c r="U46" i="1"/>
  <c r="U16" i="2"/>
  <c r="U46" i="3"/>
  <c r="U56" i="3"/>
  <c r="U56" i="4"/>
  <c r="U46" i="4"/>
  <c r="U56" i="1"/>
  <c r="AL29" i="6"/>
  <c r="AL23" i="6"/>
  <c r="AL28" i="6"/>
  <c r="AL22" i="6"/>
  <c r="M136" i="5"/>
  <c r="L136" i="5"/>
  <c r="K136" i="5"/>
  <c r="J136" i="5"/>
  <c r="I136" i="5"/>
  <c r="H136" i="5"/>
  <c r="G136" i="5"/>
  <c r="F136" i="5"/>
  <c r="E136" i="5"/>
  <c r="D136" i="5"/>
  <c r="C136" i="5"/>
  <c r="B136" i="5"/>
  <c r="M56" i="5"/>
  <c r="L56" i="5"/>
  <c r="K56" i="5"/>
  <c r="J56" i="5"/>
  <c r="I56" i="5"/>
  <c r="H56" i="5"/>
  <c r="G56" i="5"/>
  <c r="F56" i="5"/>
  <c r="E56" i="5"/>
  <c r="D56" i="5"/>
  <c r="C56" i="5"/>
  <c r="B56" i="5"/>
  <c r="M16" i="5"/>
  <c r="L16" i="5"/>
  <c r="K16" i="5"/>
  <c r="J16" i="5"/>
  <c r="I16" i="5"/>
  <c r="H16" i="5"/>
  <c r="G16" i="5"/>
  <c r="F16" i="5"/>
  <c r="E16" i="5"/>
  <c r="D16" i="5"/>
  <c r="C16" i="5"/>
  <c r="B16" i="5"/>
  <c r="N135" i="1"/>
  <c r="N134" i="1"/>
  <c r="U134" i="1" s="1"/>
  <c r="N133" i="1"/>
  <c r="N132" i="1"/>
  <c r="N131" i="1"/>
  <c r="U131" i="1" s="1"/>
  <c r="N127" i="1"/>
  <c r="N128" i="1"/>
  <c r="U128" i="1" s="1"/>
  <c r="N129" i="1"/>
  <c r="U129" i="1" s="1"/>
  <c r="N130" i="1"/>
  <c r="U130" i="1" s="1"/>
  <c r="N126" i="1"/>
  <c r="N136" i="4"/>
  <c r="M96" i="4"/>
  <c r="L96" i="4"/>
  <c r="K96" i="4"/>
  <c r="J96" i="4"/>
  <c r="I96" i="4"/>
  <c r="H96" i="4"/>
  <c r="G96" i="4"/>
  <c r="F96" i="4"/>
  <c r="E96" i="4"/>
  <c r="D96" i="4"/>
  <c r="C96" i="4"/>
  <c r="B96" i="4"/>
  <c r="N136" i="2"/>
  <c r="C96" i="2"/>
  <c r="D96" i="2"/>
  <c r="E96" i="2"/>
  <c r="F96" i="2"/>
  <c r="G96" i="2"/>
  <c r="H96" i="2"/>
  <c r="I96" i="2"/>
  <c r="J96" i="2"/>
  <c r="K96" i="2"/>
  <c r="L96" i="2"/>
  <c r="M96" i="2"/>
  <c r="B96" i="2"/>
  <c r="N136" i="3"/>
  <c r="C96" i="3"/>
  <c r="D96" i="3"/>
  <c r="E96" i="3"/>
  <c r="F96" i="3"/>
  <c r="G96" i="3"/>
  <c r="H96" i="3"/>
  <c r="I96" i="3"/>
  <c r="J96" i="3"/>
  <c r="K96" i="3"/>
  <c r="L96" i="3"/>
  <c r="M96" i="3"/>
  <c r="B96" i="3"/>
  <c r="U135" i="1" l="1"/>
  <c r="U95" i="1"/>
  <c r="U94" i="1"/>
  <c r="U93" i="1"/>
  <c r="U133" i="1"/>
  <c r="U88" i="1"/>
  <c r="U86" i="1"/>
  <c r="U87" i="1"/>
  <c r="U92" i="1"/>
  <c r="U96" i="1"/>
  <c r="U127" i="1"/>
  <c r="U132" i="1"/>
  <c r="U136" i="4"/>
  <c r="U126" i="1"/>
  <c r="U136" i="3"/>
  <c r="U136" i="2"/>
  <c r="N16" i="5"/>
  <c r="U16" i="5" s="1"/>
  <c r="I96" i="5"/>
  <c r="E96" i="5"/>
  <c r="K96" i="5"/>
  <c r="H96" i="5"/>
  <c r="G96" i="5"/>
  <c r="C96" i="5"/>
  <c r="D96" i="5"/>
  <c r="L96" i="5"/>
  <c r="F96" i="5"/>
  <c r="M96" i="5"/>
  <c r="N96" i="4"/>
  <c r="N96" i="3"/>
  <c r="N96" i="2"/>
  <c r="N56" i="5"/>
  <c r="J96" i="5"/>
  <c r="N136" i="5"/>
  <c r="B96" i="5"/>
  <c r="M135" i="5"/>
  <c r="M134" i="5"/>
  <c r="M133" i="5"/>
  <c r="M132" i="5"/>
  <c r="M131" i="5"/>
  <c r="M130" i="5"/>
  <c r="M129" i="5"/>
  <c r="M128" i="5"/>
  <c r="M127" i="5"/>
  <c r="M126" i="5"/>
  <c r="L135" i="5"/>
  <c r="L134" i="5"/>
  <c r="L133" i="5"/>
  <c r="L132" i="5"/>
  <c r="L131" i="5"/>
  <c r="L130" i="5"/>
  <c r="L129" i="5"/>
  <c r="L128" i="5"/>
  <c r="L127" i="5"/>
  <c r="L126" i="5"/>
  <c r="K135" i="5"/>
  <c r="K134" i="5"/>
  <c r="K133" i="5"/>
  <c r="K132" i="5"/>
  <c r="K131" i="5"/>
  <c r="K130" i="5"/>
  <c r="K129" i="5"/>
  <c r="K128" i="5"/>
  <c r="K127" i="5"/>
  <c r="K126" i="5"/>
  <c r="J135" i="5"/>
  <c r="J134" i="5"/>
  <c r="J133" i="5"/>
  <c r="J132" i="5"/>
  <c r="J131" i="5"/>
  <c r="J130" i="5"/>
  <c r="J129" i="5"/>
  <c r="J128" i="5"/>
  <c r="J127" i="5"/>
  <c r="J126" i="5"/>
  <c r="I135" i="5"/>
  <c r="I134" i="5"/>
  <c r="I133" i="5"/>
  <c r="I132" i="5"/>
  <c r="I131" i="5"/>
  <c r="I130" i="5"/>
  <c r="I129" i="5"/>
  <c r="I128" i="5"/>
  <c r="I127" i="5"/>
  <c r="I126" i="5"/>
  <c r="H135" i="5"/>
  <c r="H134" i="5"/>
  <c r="H133" i="5"/>
  <c r="H132" i="5"/>
  <c r="H131" i="5"/>
  <c r="H130" i="5"/>
  <c r="H129" i="5"/>
  <c r="H128" i="5"/>
  <c r="H127" i="5"/>
  <c r="H126" i="5"/>
  <c r="G135" i="5"/>
  <c r="G134" i="5"/>
  <c r="G133" i="5"/>
  <c r="G132" i="5"/>
  <c r="G131" i="5"/>
  <c r="G130" i="5"/>
  <c r="G129" i="5"/>
  <c r="G128" i="5"/>
  <c r="G127" i="5"/>
  <c r="G126" i="5"/>
  <c r="F135" i="5"/>
  <c r="F134" i="5"/>
  <c r="F133" i="5"/>
  <c r="F132" i="5"/>
  <c r="F131" i="5"/>
  <c r="F130" i="5"/>
  <c r="F129" i="5"/>
  <c r="F128" i="5"/>
  <c r="F127" i="5"/>
  <c r="F126" i="5"/>
  <c r="E135" i="5"/>
  <c r="E134" i="5"/>
  <c r="E133" i="5"/>
  <c r="E132" i="5"/>
  <c r="E131" i="5"/>
  <c r="E130" i="5"/>
  <c r="E129" i="5"/>
  <c r="E128" i="5"/>
  <c r="E127" i="5"/>
  <c r="E126" i="5"/>
  <c r="D135" i="5"/>
  <c r="D134" i="5"/>
  <c r="D133" i="5"/>
  <c r="D132" i="5"/>
  <c r="D131" i="5"/>
  <c r="D130" i="5"/>
  <c r="D129" i="5"/>
  <c r="D128" i="5"/>
  <c r="D127" i="5"/>
  <c r="D126" i="5"/>
  <c r="C135" i="5"/>
  <c r="C134" i="5"/>
  <c r="C133" i="5"/>
  <c r="C132" i="5"/>
  <c r="C131" i="5"/>
  <c r="C130" i="5"/>
  <c r="C129" i="5"/>
  <c r="C128" i="5"/>
  <c r="C127" i="5"/>
  <c r="C126" i="5"/>
  <c r="B135" i="5"/>
  <c r="B134" i="5"/>
  <c r="B133" i="5"/>
  <c r="B132" i="5"/>
  <c r="B131" i="5"/>
  <c r="B127" i="5"/>
  <c r="B128" i="5"/>
  <c r="B129" i="5"/>
  <c r="B130" i="5"/>
  <c r="B126" i="5"/>
  <c r="M55" i="5"/>
  <c r="M54" i="5"/>
  <c r="M53" i="5"/>
  <c r="M52" i="5"/>
  <c r="M51" i="5"/>
  <c r="M50" i="5"/>
  <c r="M49" i="5"/>
  <c r="M48" i="5"/>
  <c r="M47" i="5"/>
  <c r="M46" i="5"/>
  <c r="L55" i="5"/>
  <c r="L54" i="5"/>
  <c r="L53" i="5"/>
  <c r="L52" i="5"/>
  <c r="L51" i="5"/>
  <c r="L50" i="5"/>
  <c r="L49" i="5"/>
  <c r="L48" i="5"/>
  <c r="L47" i="5"/>
  <c r="L46" i="5"/>
  <c r="K55" i="5"/>
  <c r="K54" i="5"/>
  <c r="K53" i="5"/>
  <c r="K52" i="5"/>
  <c r="K51" i="5"/>
  <c r="K50" i="5"/>
  <c r="K49" i="5"/>
  <c r="K48" i="5"/>
  <c r="K47" i="5"/>
  <c r="K46" i="5"/>
  <c r="J55" i="5"/>
  <c r="J54" i="5"/>
  <c r="J53" i="5"/>
  <c r="J52" i="5"/>
  <c r="J51" i="5"/>
  <c r="J50" i="5"/>
  <c r="J49" i="5"/>
  <c r="J48" i="5"/>
  <c r="J47" i="5"/>
  <c r="J46" i="5"/>
  <c r="I55" i="5"/>
  <c r="I54" i="5"/>
  <c r="I53" i="5"/>
  <c r="I52" i="5"/>
  <c r="I51" i="5"/>
  <c r="I50" i="5"/>
  <c r="I49" i="5"/>
  <c r="I48" i="5"/>
  <c r="I47" i="5"/>
  <c r="I46" i="5"/>
  <c r="H55" i="5"/>
  <c r="H54" i="5"/>
  <c r="H53" i="5"/>
  <c r="H52" i="5"/>
  <c r="H51" i="5"/>
  <c r="H50" i="5"/>
  <c r="H49" i="5"/>
  <c r="H48" i="5"/>
  <c r="H47" i="5"/>
  <c r="H46" i="5"/>
  <c r="G55" i="5"/>
  <c r="G54" i="5"/>
  <c r="G53" i="5"/>
  <c r="G52" i="5"/>
  <c r="G51" i="5"/>
  <c r="G50" i="5"/>
  <c r="G49" i="5"/>
  <c r="G48" i="5"/>
  <c r="G47" i="5"/>
  <c r="G46" i="5"/>
  <c r="F55" i="5"/>
  <c r="F54" i="5"/>
  <c r="F53" i="5"/>
  <c r="F52" i="5"/>
  <c r="F51" i="5"/>
  <c r="F50" i="5"/>
  <c r="F49" i="5"/>
  <c r="F48" i="5"/>
  <c r="F47" i="5"/>
  <c r="F46" i="5"/>
  <c r="E55" i="5"/>
  <c r="E54" i="5"/>
  <c r="E53" i="5"/>
  <c r="E52" i="5"/>
  <c r="E51" i="5"/>
  <c r="E50" i="5"/>
  <c r="E49" i="5"/>
  <c r="E48" i="5"/>
  <c r="E47" i="5"/>
  <c r="E46" i="5"/>
  <c r="D55" i="5"/>
  <c r="D54" i="5"/>
  <c r="D53" i="5"/>
  <c r="D52" i="5"/>
  <c r="D51" i="5"/>
  <c r="D50" i="5"/>
  <c r="D49" i="5"/>
  <c r="D48" i="5"/>
  <c r="D47" i="5"/>
  <c r="D46" i="5"/>
  <c r="C55" i="5"/>
  <c r="C54" i="5"/>
  <c r="C53" i="5"/>
  <c r="C52" i="5"/>
  <c r="C51" i="5"/>
  <c r="C50" i="5"/>
  <c r="C49" i="5"/>
  <c r="C48" i="5"/>
  <c r="C47" i="5"/>
  <c r="C46" i="5"/>
  <c r="B55" i="5"/>
  <c r="B54" i="5"/>
  <c r="B53" i="5"/>
  <c r="B52" i="5"/>
  <c r="B51" i="5"/>
  <c r="B50" i="5"/>
  <c r="B49" i="5"/>
  <c r="B48" i="5"/>
  <c r="B47" i="5"/>
  <c r="B46" i="5"/>
  <c r="M15" i="5"/>
  <c r="M14" i="5"/>
  <c r="M13" i="5"/>
  <c r="M12" i="5"/>
  <c r="M11" i="5"/>
  <c r="M91" i="5" s="1"/>
  <c r="M10" i="5"/>
  <c r="M90" i="5" s="1"/>
  <c r="M9" i="5"/>
  <c r="M89" i="5" s="1"/>
  <c r="M8" i="5"/>
  <c r="M7" i="5"/>
  <c r="M6" i="5"/>
  <c r="L15" i="5"/>
  <c r="L14" i="5"/>
  <c r="L13" i="5"/>
  <c r="L12" i="5"/>
  <c r="L11" i="5"/>
  <c r="L91" i="5" s="1"/>
  <c r="L10" i="5"/>
  <c r="L90" i="5" s="1"/>
  <c r="L9" i="5"/>
  <c r="L89" i="5" s="1"/>
  <c r="L8" i="5"/>
  <c r="L7" i="5"/>
  <c r="L6" i="5"/>
  <c r="K15" i="5"/>
  <c r="K14" i="5"/>
  <c r="K13" i="5"/>
  <c r="K12" i="5"/>
  <c r="K11" i="5"/>
  <c r="K91" i="5" s="1"/>
  <c r="K10" i="5"/>
  <c r="K90" i="5" s="1"/>
  <c r="K9" i="5"/>
  <c r="K89" i="5" s="1"/>
  <c r="K8" i="5"/>
  <c r="K7" i="5"/>
  <c r="K6" i="5"/>
  <c r="J15" i="5"/>
  <c r="J14" i="5"/>
  <c r="J13" i="5"/>
  <c r="J12" i="5"/>
  <c r="J11" i="5"/>
  <c r="J91" i="5" s="1"/>
  <c r="J10" i="5"/>
  <c r="J90" i="5" s="1"/>
  <c r="J9" i="5"/>
  <c r="J89" i="5" s="1"/>
  <c r="J8" i="5"/>
  <c r="J7" i="5"/>
  <c r="J6" i="5"/>
  <c r="I15" i="5"/>
  <c r="I14" i="5"/>
  <c r="I13" i="5"/>
  <c r="I12" i="5"/>
  <c r="I11" i="5"/>
  <c r="I91" i="5" s="1"/>
  <c r="I10" i="5"/>
  <c r="I90" i="5" s="1"/>
  <c r="I9" i="5"/>
  <c r="I89" i="5" s="1"/>
  <c r="I8" i="5"/>
  <c r="I7" i="5"/>
  <c r="I6" i="5"/>
  <c r="H15" i="5"/>
  <c r="H14" i="5"/>
  <c r="H13" i="5"/>
  <c r="H12" i="5"/>
  <c r="H11" i="5"/>
  <c r="H10" i="5"/>
  <c r="H90" i="5" s="1"/>
  <c r="H9" i="5"/>
  <c r="H89" i="5" s="1"/>
  <c r="H8" i="5"/>
  <c r="H7" i="5"/>
  <c r="H6" i="5"/>
  <c r="G15" i="5"/>
  <c r="G14" i="5"/>
  <c r="G13" i="5"/>
  <c r="G12" i="5"/>
  <c r="G11" i="5"/>
  <c r="G10" i="5"/>
  <c r="G90" i="5" s="1"/>
  <c r="G9" i="5"/>
  <c r="G89" i="5" s="1"/>
  <c r="G8" i="5"/>
  <c r="G7" i="5"/>
  <c r="G6" i="5"/>
  <c r="F15" i="5"/>
  <c r="F14" i="5"/>
  <c r="F13" i="5"/>
  <c r="F12" i="5"/>
  <c r="F11" i="5"/>
  <c r="F10" i="5"/>
  <c r="F90" i="5" s="1"/>
  <c r="F9" i="5"/>
  <c r="F89" i="5" s="1"/>
  <c r="F8" i="5"/>
  <c r="F7" i="5"/>
  <c r="F6" i="5"/>
  <c r="E15" i="5"/>
  <c r="E14" i="5"/>
  <c r="E13" i="5"/>
  <c r="E12" i="5"/>
  <c r="E11" i="5"/>
  <c r="E91" i="5" s="1"/>
  <c r="E10" i="5"/>
  <c r="E90" i="5" s="1"/>
  <c r="E9" i="5"/>
  <c r="E89" i="5" s="1"/>
  <c r="E8" i="5"/>
  <c r="E7" i="5"/>
  <c r="E6" i="5"/>
  <c r="D15" i="5"/>
  <c r="D14" i="5"/>
  <c r="D13" i="5"/>
  <c r="D12" i="5"/>
  <c r="D11" i="5"/>
  <c r="D91" i="5" s="1"/>
  <c r="D10" i="5"/>
  <c r="D90" i="5" s="1"/>
  <c r="D9" i="5"/>
  <c r="D89" i="5" s="1"/>
  <c r="D8" i="5"/>
  <c r="D7" i="5"/>
  <c r="D6" i="5"/>
  <c r="C15" i="5"/>
  <c r="C14" i="5"/>
  <c r="C13" i="5"/>
  <c r="C12" i="5"/>
  <c r="C11" i="5"/>
  <c r="C91" i="5" s="1"/>
  <c r="C10" i="5"/>
  <c r="C90" i="5" s="1"/>
  <c r="C9" i="5"/>
  <c r="C89" i="5" s="1"/>
  <c r="C8" i="5"/>
  <c r="C7" i="5"/>
  <c r="C6" i="5"/>
  <c r="B15" i="5"/>
  <c r="B14" i="5"/>
  <c r="B13" i="5"/>
  <c r="B12" i="5"/>
  <c r="B11" i="5"/>
  <c r="B7" i="5"/>
  <c r="B8" i="5"/>
  <c r="B9" i="5"/>
  <c r="B10" i="5"/>
  <c r="B6" i="5"/>
  <c r="N135" i="3"/>
  <c r="N134" i="3"/>
  <c r="U134" i="3" s="1"/>
  <c r="N133" i="3"/>
  <c r="N132" i="3"/>
  <c r="N131" i="3"/>
  <c r="N130" i="3"/>
  <c r="U130" i="3" s="1"/>
  <c r="N129" i="3"/>
  <c r="U129" i="3" s="1"/>
  <c r="N128" i="3"/>
  <c r="U128" i="3" s="1"/>
  <c r="N127" i="3"/>
  <c r="N126" i="3"/>
  <c r="M95" i="3"/>
  <c r="M94" i="3"/>
  <c r="M93" i="3"/>
  <c r="M92" i="3"/>
  <c r="M91" i="3"/>
  <c r="M90" i="3"/>
  <c r="M89" i="3"/>
  <c r="M88" i="3"/>
  <c r="M87" i="3"/>
  <c r="M86" i="3"/>
  <c r="L95" i="3"/>
  <c r="L94" i="3"/>
  <c r="L93" i="3"/>
  <c r="L92" i="3"/>
  <c r="L91" i="3"/>
  <c r="L90" i="3"/>
  <c r="L89" i="3"/>
  <c r="L88" i="3"/>
  <c r="L87" i="3"/>
  <c r="L86" i="3"/>
  <c r="K95" i="3"/>
  <c r="K94" i="3"/>
  <c r="K93" i="3"/>
  <c r="K92" i="3"/>
  <c r="K91" i="3"/>
  <c r="K90" i="3"/>
  <c r="K89" i="3"/>
  <c r="K88" i="3"/>
  <c r="K87" i="3"/>
  <c r="K86" i="3"/>
  <c r="J95" i="3"/>
  <c r="J94" i="3"/>
  <c r="J93" i="3"/>
  <c r="J92" i="3"/>
  <c r="J91" i="3"/>
  <c r="J90" i="3"/>
  <c r="J89" i="3"/>
  <c r="J88" i="3"/>
  <c r="J87" i="3"/>
  <c r="J86" i="3"/>
  <c r="I95" i="3"/>
  <c r="I94" i="3"/>
  <c r="I93" i="3"/>
  <c r="I92" i="3"/>
  <c r="I91" i="3"/>
  <c r="I90" i="3"/>
  <c r="I89" i="3"/>
  <c r="I88" i="3"/>
  <c r="I87" i="3"/>
  <c r="I86" i="3"/>
  <c r="H95" i="3"/>
  <c r="H94" i="3"/>
  <c r="H93" i="3"/>
  <c r="H92" i="3"/>
  <c r="H91" i="3"/>
  <c r="H90" i="3"/>
  <c r="H89" i="3"/>
  <c r="H88" i="3"/>
  <c r="H87" i="3"/>
  <c r="H86" i="3"/>
  <c r="G95" i="3"/>
  <c r="G94" i="3"/>
  <c r="G93" i="3"/>
  <c r="G92" i="3"/>
  <c r="G91" i="3"/>
  <c r="G90" i="3"/>
  <c r="G89" i="3"/>
  <c r="G88" i="3"/>
  <c r="G87" i="3"/>
  <c r="G86" i="3"/>
  <c r="F95" i="3"/>
  <c r="F94" i="3"/>
  <c r="F93" i="3"/>
  <c r="F92" i="3"/>
  <c r="F91" i="3"/>
  <c r="F90" i="3"/>
  <c r="F89" i="3"/>
  <c r="F88" i="3"/>
  <c r="F87" i="3"/>
  <c r="F86" i="3"/>
  <c r="E95" i="3"/>
  <c r="E94" i="3"/>
  <c r="E93" i="3"/>
  <c r="E92" i="3"/>
  <c r="E91" i="3"/>
  <c r="E90" i="3"/>
  <c r="E89" i="3"/>
  <c r="E88" i="3"/>
  <c r="E87" i="3"/>
  <c r="E86" i="3"/>
  <c r="C95" i="3"/>
  <c r="C94" i="3"/>
  <c r="C93" i="3"/>
  <c r="C92" i="3"/>
  <c r="C91" i="3"/>
  <c r="C90" i="3"/>
  <c r="C89" i="3"/>
  <c r="C88" i="3"/>
  <c r="C87" i="3"/>
  <c r="C86" i="3"/>
  <c r="B87" i="3"/>
  <c r="B88" i="3"/>
  <c r="B89" i="3"/>
  <c r="B90" i="3"/>
  <c r="B91" i="3"/>
  <c r="B92" i="3"/>
  <c r="B93" i="3"/>
  <c r="B94" i="3"/>
  <c r="B95" i="3"/>
  <c r="B86" i="3"/>
  <c r="N135" i="2"/>
  <c r="N134" i="2"/>
  <c r="N133" i="2"/>
  <c r="N132" i="2"/>
  <c r="N131" i="2"/>
  <c r="N130" i="2"/>
  <c r="U130" i="2" s="1"/>
  <c r="N129" i="2"/>
  <c r="U129" i="2" s="1"/>
  <c r="N128" i="2"/>
  <c r="U128" i="2" s="1"/>
  <c r="N127" i="2"/>
  <c r="N126" i="2"/>
  <c r="M94" i="2"/>
  <c r="M93" i="2"/>
  <c r="M92" i="2"/>
  <c r="M91" i="2"/>
  <c r="M90" i="2"/>
  <c r="M89" i="2"/>
  <c r="M88" i="2"/>
  <c r="M87" i="2"/>
  <c r="M86" i="2"/>
  <c r="L95" i="2"/>
  <c r="L94" i="2"/>
  <c r="L93" i="2"/>
  <c r="L92" i="2"/>
  <c r="L91" i="2"/>
  <c r="L90" i="2"/>
  <c r="L89" i="2"/>
  <c r="L88" i="2"/>
  <c r="L87" i="2"/>
  <c r="L86" i="2"/>
  <c r="K95" i="2"/>
  <c r="K94" i="2"/>
  <c r="K93" i="2"/>
  <c r="K92" i="2"/>
  <c r="K91" i="2"/>
  <c r="K90" i="2"/>
  <c r="K89" i="2"/>
  <c r="K88" i="2"/>
  <c r="K87" i="2"/>
  <c r="K86" i="2"/>
  <c r="J95" i="2"/>
  <c r="J94" i="2"/>
  <c r="J93" i="2"/>
  <c r="J92" i="2"/>
  <c r="J91" i="2"/>
  <c r="J90" i="2"/>
  <c r="J89" i="2"/>
  <c r="J88" i="2"/>
  <c r="J87" i="2"/>
  <c r="J86" i="2"/>
  <c r="I95" i="2"/>
  <c r="I94" i="2"/>
  <c r="I93" i="2"/>
  <c r="I92" i="2"/>
  <c r="I91" i="2"/>
  <c r="I90" i="2"/>
  <c r="I89" i="2"/>
  <c r="I88" i="2"/>
  <c r="I87" i="2"/>
  <c r="I86" i="2"/>
  <c r="H95" i="2"/>
  <c r="H94" i="2"/>
  <c r="H93" i="2"/>
  <c r="H92" i="2"/>
  <c r="H91" i="2"/>
  <c r="H90" i="2"/>
  <c r="H89" i="2"/>
  <c r="H88" i="2"/>
  <c r="H87" i="2"/>
  <c r="H86" i="2"/>
  <c r="G95" i="2"/>
  <c r="G94" i="2"/>
  <c r="G93" i="2"/>
  <c r="G92" i="2"/>
  <c r="G91" i="2"/>
  <c r="G90" i="2"/>
  <c r="G89" i="2"/>
  <c r="G88" i="2"/>
  <c r="G87" i="2"/>
  <c r="G86" i="2"/>
  <c r="F95" i="2"/>
  <c r="F94" i="2"/>
  <c r="F93" i="2"/>
  <c r="F92" i="2"/>
  <c r="F91" i="2"/>
  <c r="F90" i="2"/>
  <c r="F89" i="2"/>
  <c r="F88" i="2"/>
  <c r="F87" i="2"/>
  <c r="F86" i="2"/>
  <c r="E95" i="2"/>
  <c r="E94" i="2"/>
  <c r="E93" i="2"/>
  <c r="E92" i="2"/>
  <c r="E91" i="2"/>
  <c r="E90" i="2"/>
  <c r="E89" i="2"/>
  <c r="E88" i="2"/>
  <c r="E87" i="2"/>
  <c r="E86" i="2"/>
  <c r="D95" i="2"/>
  <c r="D94" i="2"/>
  <c r="D93" i="2"/>
  <c r="D92" i="2"/>
  <c r="D91" i="2"/>
  <c r="D90" i="2"/>
  <c r="D89" i="2"/>
  <c r="D88" i="2"/>
  <c r="D87" i="2"/>
  <c r="D86" i="2"/>
  <c r="C95" i="2"/>
  <c r="C94" i="2"/>
  <c r="C93" i="2"/>
  <c r="C92" i="2"/>
  <c r="C91" i="2"/>
  <c r="C90" i="2"/>
  <c r="C89" i="2"/>
  <c r="C88" i="2"/>
  <c r="C87" i="2"/>
  <c r="C86" i="2"/>
  <c r="B87" i="2"/>
  <c r="B88" i="2"/>
  <c r="B89" i="2"/>
  <c r="B90" i="2"/>
  <c r="B91" i="2"/>
  <c r="B92" i="2"/>
  <c r="B93" i="2"/>
  <c r="B94" i="2"/>
  <c r="B95" i="2"/>
  <c r="B86" i="2"/>
  <c r="N135" i="4"/>
  <c r="N134" i="4"/>
  <c r="U134" i="4" s="1"/>
  <c r="N133" i="4"/>
  <c r="N132" i="4"/>
  <c r="N131" i="4"/>
  <c r="N130" i="4"/>
  <c r="U130" i="4" s="1"/>
  <c r="N129" i="4"/>
  <c r="U129" i="4" s="1"/>
  <c r="N128" i="4"/>
  <c r="U128" i="4" s="1"/>
  <c r="N127" i="4"/>
  <c r="N126" i="4"/>
  <c r="M95" i="4"/>
  <c r="M94" i="4"/>
  <c r="M93" i="4"/>
  <c r="M92" i="4"/>
  <c r="M91" i="4"/>
  <c r="L95" i="4"/>
  <c r="L94" i="4"/>
  <c r="L93" i="4"/>
  <c r="L92" i="4"/>
  <c r="L91" i="4"/>
  <c r="K95" i="4"/>
  <c r="K94" i="4"/>
  <c r="K93" i="4"/>
  <c r="K92" i="4"/>
  <c r="K91" i="4"/>
  <c r="J95" i="4"/>
  <c r="J94" i="4"/>
  <c r="J93" i="4"/>
  <c r="J92" i="4"/>
  <c r="J91" i="4"/>
  <c r="I95" i="4"/>
  <c r="I94" i="4"/>
  <c r="I93" i="4"/>
  <c r="I92" i="4"/>
  <c r="I91" i="4"/>
  <c r="H95" i="4"/>
  <c r="H94" i="4"/>
  <c r="H93" i="4"/>
  <c r="H92" i="4"/>
  <c r="H91" i="4"/>
  <c r="G95" i="4"/>
  <c r="G94" i="4"/>
  <c r="G93" i="4"/>
  <c r="G92" i="4"/>
  <c r="G91" i="4"/>
  <c r="F95" i="4"/>
  <c r="F94" i="4"/>
  <c r="F93" i="4"/>
  <c r="F92" i="4"/>
  <c r="F91" i="4"/>
  <c r="E95" i="4"/>
  <c r="E94" i="4"/>
  <c r="E93" i="4"/>
  <c r="E92" i="4"/>
  <c r="E91" i="4"/>
  <c r="D95" i="4"/>
  <c r="D94" i="4"/>
  <c r="D93" i="4"/>
  <c r="D92" i="4"/>
  <c r="D91" i="4"/>
  <c r="C95" i="4"/>
  <c r="C94" i="4"/>
  <c r="C93" i="4"/>
  <c r="C92" i="4"/>
  <c r="C91" i="4"/>
  <c r="M90" i="4"/>
  <c r="M89" i="4"/>
  <c r="M88" i="4"/>
  <c r="M87" i="4"/>
  <c r="M86" i="4"/>
  <c r="L90" i="4"/>
  <c r="L89" i="4"/>
  <c r="L88" i="4"/>
  <c r="L87" i="4"/>
  <c r="L86" i="4"/>
  <c r="K90" i="4"/>
  <c r="K89" i="4"/>
  <c r="K88" i="4"/>
  <c r="K87" i="4"/>
  <c r="J90" i="4"/>
  <c r="J89" i="4"/>
  <c r="J88" i="4"/>
  <c r="J87" i="4"/>
  <c r="J86" i="4"/>
  <c r="I90" i="4"/>
  <c r="I89" i="4"/>
  <c r="I88" i="4"/>
  <c r="I87" i="4"/>
  <c r="I86" i="4"/>
  <c r="H90" i="4"/>
  <c r="H89" i="4"/>
  <c r="H88" i="4"/>
  <c r="H87" i="4"/>
  <c r="H86" i="4"/>
  <c r="G90" i="4"/>
  <c r="G89" i="4"/>
  <c r="G88" i="4"/>
  <c r="G87" i="4"/>
  <c r="G86" i="4"/>
  <c r="F90" i="4"/>
  <c r="F89" i="4"/>
  <c r="F88" i="4"/>
  <c r="F87" i="4"/>
  <c r="F86" i="4"/>
  <c r="E90" i="4"/>
  <c r="E89" i="4"/>
  <c r="E88" i="4"/>
  <c r="E87" i="4"/>
  <c r="E86" i="4"/>
  <c r="D90" i="4"/>
  <c r="D89" i="4"/>
  <c r="D88" i="4"/>
  <c r="D87" i="4"/>
  <c r="D86" i="4"/>
  <c r="C90" i="4"/>
  <c r="C89" i="4"/>
  <c r="C88" i="4"/>
  <c r="C87" i="4"/>
  <c r="C86" i="4"/>
  <c r="B95" i="4"/>
  <c r="B87" i="4"/>
  <c r="B88" i="4"/>
  <c r="B89" i="4"/>
  <c r="B90" i="4"/>
  <c r="B91" i="4"/>
  <c r="B92" i="4"/>
  <c r="B93" i="4"/>
  <c r="B94" i="4"/>
  <c r="B86" i="4"/>
  <c r="U135" i="4" l="1"/>
  <c r="U135" i="3"/>
  <c r="C95" i="5"/>
  <c r="D95" i="5"/>
  <c r="G95" i="5"/>
  <c r="I95" i="5"/>
  <c r="J95" i="5"/>
  <c r="K95" i="5"/>
  <c r="M95" i="5"/>
  <c r="U134" i="2"/>
  <c r="D94" i="5"/>
  <c r="F94" i="5"/>
  <c r="J94" i="5"/>
  <c r="L94" i="5"/>
  <c r="H94" i="5"/>
  <c r="C94" i="5"/>
  <c r="E94" i="5"/>
  <c r="G94" i="5"/>
  <c r="I94" i="5"/>
  <c r="K94" i="5"/>
  <c r="M94" i="5"/>
  <c r="H93" i="5"/>
  <c r="U133" i="2"/>
  <c r="U133" i="3"/>
  <c r="E93" i="5"/>
  <c r="I93" i="5"/>
  <c r="M93" i="5"/>
  <c r="C88" i="5"/>
  <c r="K88" i="5"/>
  <c r="D88" i="5"/>
  <c r="H88" i="5"/>
  <c r="L88" i="5"/>
  <c r="L93" i="5"/>
  <c r="F93" i="5"/>
  <c r="J93" i="5"/>
  <c r="E88" i="5"/>
  <c r="I88" i="5"/>
  <c r="M88" i="5"/>
  <c r="U133" i="4"/>
  <c r="G88" i="5"/>
  <c r="C93" i="5"/>
  <c r="G93" i="5"/>
  <c r="K93" i="5"/>
  <c r="D93" i="5"/>
  <c r="F88" i="5"/>
  <c r="J88" i="5"/>
  <c r="U127" i="4"/>
  <c r="C86" i="5"/>
  <c r="D92" i="5"/>
  <c r="E86" i="5"/>
  <c r="F92" i="5"/>
  <c r="G86" i="5"/>
  <c r="H92" i="5"/>
  <c r="J92" i="5"/>
  <c r="K86" i="5"/>
  <c r="L92" i="5"/>
  <c r="U96" i="3"/>
  <c r="U132" i="4"/>
  <c r="U127" i="2"/>
  <c r="U127" i="3"/>
  <c r="C87" i="5"/>
  <c r="E87" i="5"/>
  <c r="G87" i="5"/>
  <c r="I87" i="5"/>
  <c r="K87" i="5"/>
  <c r="M87" i="5"/>
  <c r="U132" i="2"/>
  <c r="U132" i="3"/>
  <c r="C92" i="5"/>
  <c r="D86" i="5"/>
  <c r="E92" i="5"/>
  <c r="F86" i="5"/>
  <c r="G92" i="5"/>
  <c r="H86" i="5"/>
  <c r="I92" i="5"/>
  <c r="K92" i="5"/>
  <c r="L86" i="5"/>
  <c r="M92" i="5"/>
  <c r="U96" i="2"/>
  <c r="U96" i="4"/>
  <c r="D87" i="5"/>
  <c r="H87" i="5"/>
  <c r="J87" i="5"/>
  <c r="L87" i="5"/>
  <c r="U136" i="5"/>
  <c r="N6" i="5"/>
  <c r="N14" i="5"/>
  <c r="N13" i="5"/>
  <c r="N8" i="5"/>
  <c r="N10" i="5"/>
  <c r="U10" i="5" s="1"/>
  <c r="N15" i="5"/>
  <c r="N9" i="5"/>
  <c r="U9" i="5" s="1"/>
  <c r="N12" i="5"/>
  <c r="N7" i="5"/>
  <c r="N11" i="5"/>
  <c r="U131" i="4"/>
  <c r="U131" i="2"/>
  <c r="U135" i="2"/>
  <c r="U131" i="3"/>
  <c r="N86" i="2"/>
  <c r="N92" i="2"/>
  <c r="N88" i="2"/>
  <c r="N93" i="3"/>
  <c r="N89" i="3"/>
  <c r="U89" i="3" s="1"/>
  <c r="N94" i="4"/>
  <c r="N90" i="4"/>
  <c r="U90" i="4" s="1"/>
  <c r="N95" i="4"/>
  <c r="N93" i="2"/>
  <c r="N89" i="2"/>
  <c r="U89" i="2" s="1"/>
  <c r="N94" i="3"/>
  <c r="N90" i="3"/>
  <c r="U90" i="3" s="1"/>
  <c r="N93" i="4"/>
  <c r="N89" i="4"/>
  <c r="U89" i="4" s="1"/>
  <c r="N96" i="5"/>
  <c r="N92" i="4"/>
  <c r="N88" i="4"/>
  <c r="N91" i="2"/>
  <c r="U91" i="2" s="1"/>
  <c r="N87" i="2"/>
  <c r="N86" i="3"/>
  <c r="N92" i="3"/>
  <c r="N88" i="3"/>
  <c r="N86" i="4"/>
  <c r="N91" i="4"/>
  <c r="N87" i="4"/>
  <c r="N94" i="2"/>
  <c r="U94" i="2" s="1"/>
  <c r="N90" i="2"/>
  <c r="U90" i="2" s="1"/>
  <c r="N95" i="3"/>
  <c r="N91" i="3"/>
  <c r="U91" i="3" s="1"/>
  <c r="N87" i="3"/>
  <c r="N49" i="5"/>
  <c r="U49" i="5" s="1"/>
  <c r="N53" i="5"/>
  <c r="N48" i="5"/>
  <c r="N52" i="5"/>
  <c r="U126" i="2"/>
  <c r="U126" i="3"/>
  <c r="B94" i="5"/>
  <c r="N46" i="5"/>
  <c r="N50" i="5"/>
  <c r="U50" i="5" s="1"/>
  <c r="N54" i="5"/>
  <c r="B91" i="5"/>
  <c r="B95" i="5"/>
  <c r="N47" i="5"/>
  <c r="N51" i="5"/>
  <c r="N55" i="5"/>
  <c r="U56" i="5"/>
  <c r="B92" i="5"/>
  <c r="U126" i="4"/>
  <c r="B93" i="5"/>
  <c r="B90" i="5"/>
  <c r="N131" i="5"/>
  <c r="U131" i="5" s="1"/>
  <c r="B89" i="5"/>
  <c r="B87" i="5"/>
  <c r="N132" i="5"/>
  <c r="B88" i="5"/>
  <c r="N129" i="5"/>
  <c r="U129" i="5" s="1"/>
  <c r="N130" i="5"/>
  <c r="U130" i="5" s="1"/>
  <c r="N128" i="5"/>
  <c r="U128" i="5" s="1"/>
  <c r="N133" i="5"/>
  <c r="N127" i="5"/>
  <c r="N134" i="5"/>
  <c r="B86" i="5"/>
  <c r="J86" i="5"/>
  <c r="F87" i="5"/>
  <c r="F91" i="5"/>
  <c r="F95" i="5"/>
  <c r="H91" i="5"/>
  <c r="H95" i="5"/>
  <c r="N126" i="5"/>
  <c r="I86" i="5"/>
  <c r="L95" i="5"/>
  <c r="N135" i="5"/>
  <c r="E95" i="5"/>
  <c r="G91" i="5"/>
  <c r="M86" i="5"/>
  <c r="M95" i="2"/>
  <c r="U135" i="5" l="1"/>
  <c r="U95" i="3"/>
  <c r="U55" i="5"/>
  <c r="U94" i="3"/>
  <c r="U94" i="4"/>
  <c r="U54" i="5"/>
  <c r="U14" i="5"/>
  <c r="U134" i="5"/>
  <c r="U48" i="5"/>
  <c r="U53" i="5"/>
  <c r="U88" i="3"/>
  <c r="U8" i="5"/>
  <c r="U93" i="4"/>
  <c r="U13" i="5"/>
  <c r="U93" i="3"/>
  <c r="U93" i="2"/>
  <c r="U133" i="5"/>
  <c r="U88" i="2"/>
  <c r="U88" i="4"/>
  <c r="U92" i="3"/>
  <c r="U127" i="5"/>
  <c r="U86" i="3"/>
  <c r="U92" i="2"/>
  <c r="U12" i="5"/>
  <c r="U47" i="5"/>
  <c r="U86" i="4"/>
  <c r="U87" i="2"/>
  <c r="U86" i="2"/>
  <c r="U132" i="5"/>
  <c r="U52" i="5"/>
  <c r="U87" i="3"/>
  <c r="U92" i="4"/>
  <c r="U126" i="5"/>
  <c r="U87" i="4"/>
  <c r="U96" i="5"/>
  <c r="U7" i="5"/>
  <c r="N95" i="2"/>
  <c r="U91" i="4"/>
  <c r="U95" i="4"/>
  <c r="U15" i="5"/>
  <c r="U11" i="5"/>
  <c r="U6" i="5"/>
  <c r="N86" i="5"/>
  <c r="N91" i="5"/>
  <c r="N93" i="5"/>
  <c r="N87" i="5"/>
  <c r="N89" i="5"/>
  <c r="U89" i="5" s="1"/>
  <c r="N90" i="5"/>
  <c r="U90" i="5" s="1"/>
  <c r="N95" i="5"/>
  <c r="N92" i="5"/>
  <c r="N94" i="5"/>
  <c r="N88" i="5"/>
  <c r="U46" i="5"/>
  <c r="U51" i="5"/>
  <c r="U95" i="2" l="1"/>
  <c r="U94" i="5"/>
  <c r="U93" i="5"/>
  <c r="U88" i="5"/>
  <c r="U92" i="5"/>
  <c r="U87" i="5"/>
  <c r="U86" i="5"/>
  <c r="U95" i="5"/>
  <c r="U91" i="5"/>
</calcChain>
</file>

<file path=xl/sharedStrings.xml><?xml version="1.0" encoding="utf-8"?>
<sst xmlns="http://schemas.openxmlformats.org/spreadsheetml/2006/main" count="4229" uniqueCount="86">
  <si>
    <t>Year</t>
  </si>
  <si>
    <t>Community Colleges</t>
  </si>
  <si>
    <t>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</si>
  <si>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</si>
  <si>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</si>
  <si>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</si>
  <si>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</si>
  <si>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</si>
  <si>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</si>
  <si>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</si>
  <si>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</si>
  <si>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</si>
  <si>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</si>
  <si>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</si>
  <si>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</si>
  <si>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Central</t>
  </si>
  <si>
    <t>Eastern</t>
  </si>
  <si>
    <t>Southern</t>
  </si>
  <si>
    <t>Western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</si>
  <si>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</si>
  <si>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</si>
  <si>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</si>
  <si>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</si>
  <si>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</si>
  <si>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</si>
  <si>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</si>
  <si>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</si>
  <si>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</si>
  <si>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% Change</t>
  </si>
  <si>
    <t>1 year</t>
  </si>
  <si>
    <t>5 years</t>
  </si>
  <si>
    <t>10 years</t>
  </si>
  <si>
    <r>
      <t xml:space="preserve">Community Colleges Total </t>
    </r>
    <r>
      <rPr>
        <vertAlign val="superscript"/>
        <sz val="10"/>
        <color theme="1"/>
        <rFont val="Arial"/>
        <family val="2"/>
      </rPr>
      <t>(1)</t>
    </r>
  </si>
  <si>
    <r>
      <t>State Universities Total</t>
    </r>
    <r>
      <rPr>
        <vertAlign val="superscript"/>
        <sz val="10"/>
        <color theme="1"/>
        <rFont val="Arial"/>
        <family val="2"/>
      </rPr>
      <t xml:space="preserve"> (2)</t>
    </r>
  </si>
  <si>
    <t>Summer</t>
  </si>
  <si>
    <t>since 2003</t>
  </si>
  <si>
    <t>Fall</t>
  </si>
  <si>
    <t>Winter</t>
  </si>
  <si>
    <t>Spring</t>
  </si>
  <si>
    <t>Annual</t>
  </si>
  <si>
    <t>Personal Development</t>
  </si>
  <si>
    <t>Workforce Development</t>
  </si>
  <si>
    <t>Combined</t>
  </si>
  <si>
    <t>Chart OaK</t>
  </si>
  <si>
    <t xml:space="preserve">Western </t>
  </si>
  <si>
    <t>Annual NC  Headcount</t>
  </si>
  <si>
    <t>Annual NC Registrations: Workforce Development</t>
  </si>
  <si>
    <t>Annual NC Registrations: Personal Development</t>
  </si>
  <si>
    <t>Annual NC Registrations: Combined</t>
  </si>
  <si>
    <t>Headcount</t>
  </si>
  <si>
    <t>Charter Oak</t>
  </si>
  <si>
    <t xml:space="preserve"> </t>
  </si>
  <si>
    <t>CCC</t>
  </si>
  <si>
    <t>CCSU</t>
  </si>
  <si>
    <t>ECSU</t>
  </si>
  <si>
    <t>SCSU</t>
  </si>
  <si>
    <t>WCSU</t>
  </si>
  <si>
    <t>COSC</t>
  </si>
  <si>
    <t>Combined Registrations</t>
  </si>
  <si>
    <t>Non-Credit Headcount</t>
  </si>
  <si>
    <t>CCC Data is Real</t>
  </si>
  <si>
    <t>n/a</t>
  </si>
  <si>
    <t>Note (1) Registrations are coded as Workforce or Personal Development; those not coded are excluded from formal counts.</t>
  </si>
  <si>
    <t>Note (2) Not only do students enroll at more than one college and within one or more sectors of higher education; they often register for more than one offering in a given semester or semesters over the course of the academic year. The subject of interest here is now registrations rather than individual students. When assessing total registrations, a duplicated count is the metric of choice. As such all college numbers, sector totals and the grand total will provide duplicated counts of registrations or seats.</t>
  </si>
  <si>
    <t>`</t>
  </si>
  <si>
    <r>
      <t xml:space="preserve">Community Colleges Total </t>
    </r>
    <r>
      <rPr>
        <vertAlign val="superscript"/>
        <sz val="10"/>
        <color theme="1"/>
        <rFont val="Arial Narrow"/>
        <family val="2"/>
      </rPr>
      <t>(1)</t>
    </r>
  </si>
  <si>
    <r>
      <t>State Universities Total</t>
    </r>
    <r>
      <rPr>
        <vertAlign val="superscript"/>
        <sz val="10"/>
        <color theme="1"/>
        <rFont val="Arial Narrow"/>
        <family val="2"/>
      </rPr>
      <t xml:space="preserve"> (2)</t>
    </r>
  </si>
  <si>
    <r>
      <t xml:space="preserve">Community Colleges  Total </t>
    </r>
    <r>
      <rPr>
        <vertAlign val="superscript"/>
        <sz val="10"/>
        <color theme="1"/>
        <rFont val="Arial Narrow"/>
        <family val="2"/>
      </rPr>
      <t>(2)</t>
    </r>
  </si>
  <si>
    <r>
      <t xml:space="preserve">Community Colleges Unduplicated Total </t>
    </r>
    <r>
      <rPr>
        <vertAlign val="superscript"/>
        <sz val="10"/>
        <color theme="1"/>
        <rFont val="Arial Narrow"/>
        <family val="2"/>
      </rPr>
      <t>(2)</t>
    </r>
  </si>
  <si>
    <r>
      <t xml:space="preserve">Community Colleges Total </t>
    </r>
    <r>
      <rPr>
        <vertAlign val="superscript"/>
        <sz val="10"/>
        <color theme="1"/>
        <rFont val="Arial Narrow"/>
        <family val="2"/>
      </rPr>
      <t>(2)</t>
    </r>
  </si>
  <si>
    <t>Charter Oak State College</t>
  </si>
  <si>
    <t>Grand Total</t>
  </si>
  <si>
    <r>
      <t xml:space="preserve">Connecticut State Colleges &amp; Universities (ConnSCU) Duplicated Non-Credit Course Registrations, Trends (Workforce Development) </t>
    </r>
    <r>
      <rPr>
        <b/>
        <vertAlign val="superscript"/>
        <sz val="13"/>
        <color theme="1"/>
        <rFont val="Arial"/>
        <family val="2"/>
      </rPr>
      <t>(1) (2)</t>
    </r>
  </si>
  <si>
    <r>
      <t xml:space="preserve">Connecticut State Colleges &amp; Universities (ConnSCU) Duplicated Non-Credit Course Registrations, Trends (Personal Development) </t>
    </r>
    <r>
      <rPr>
        <b/>
        <vertAlign val="superscript"/>
        <sz val="13"/>
        <color theme="1"/>
        <rFont val="Arial"/>
        <family val="2"/>
      </rPr>
      <t>(1) (2)</t>
    </r>
  </si>
  <si>
    <t xml:space="preserve">Grand Total </t>
  </si>
  <si>
    <t>Community Colleges TotaL</t>
  </si>
  <si>
    <r>
      <t xml:space="preserve">Connecticut State Colleges &amp; Universities (ConnSCU) Duplicated Non-Credit Course Registrations, Trends (Workforce Development and Personal Development Combined) </t>
    </r>
    <r>
      <rPr>
        <b/>
        <vertAlign val="superscript"/>
        <sz val="13"/>
        <color theme="1"/>
        <rFont val="Arial"/>
        <family val="2"/>
      </rPr>
      <t>(1) (2)</t>
    </r>
  </si>
  <si>
    <r>
      <t xml:space="preserve">Connecticut State Colleges &amp; Universities (ConnSCU) Duplicated Non-Credit Course Registrations, Trends (Registrations Excluded: Not Coded) </t>
    </r>
    <r>
      <rPr>
        <b/>
        <vertAlign val="superscript"/>
        <sz val="13"/>
        <color theme="1"/>
        <rFont val="Arial Narrow"/>
        <family val="2"/>
      </rPr>
      <t>(1) (2)</t>
    </r>
  </si>
  <si>
    <r>
      <t xml:space="preserve">Connecticut State Colleges &amp; Universities (ConnSCU) Duplicated Non-Credit Course Registrations, Trends (Workforce Development) </t>
    </r>
    <r>
      <rPr>
        <b/>
        <vertAlign val="superscript"/>
        <sz val="13"/>
        <rFont val="Arial"/>
        <family val="2"/>
      </rPr>
      <t>(1) (2)</t>
    </r>
  </si>
  <si>
    <t>2020</t>
  </si>
  <si>
    <t>2021</t>
  </si>
  <si>
    <t>2022</t>
  </si>
  <si>
    <t>2023</t>
  </si>
  <si>
    <t>Source: Connecticut Board of Regents for Higher Education's Banner administrative data system,  SWRXS09 non-credit registration data extracted in November 2023 for the previous AY year.</t>
  </si>
  <si>
    <t xml:space="preserve">Produced by the Connecticut State Colleges and Universities, Office of Decision Support &amp; Institutional Research, November 17, 2022.  </t>
  </si>
  <si>
    <r>
      <t xml:space="preserve">Connecticut State Colleges &amp; Universities (ConnSCU) Duplicated Non-Credit Course Registrations, Trends (Registrations Excluded: Not Coded) </t>
    </r>
    <r>
      <rPr>
        <b/>
        <vertAlign val="superscript"/>
        <sz val="13"/>
        <color theme="1"/>
        <rFont val="Arial"/>
        <family val="2"/>
      </rPr>
      <t>(1)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</si>
</sst>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vertAlign val="superscript"/>
      <sz val="13"/>
      <color theme="1"/>
      <name val="Arial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3"/>
      <color theme="1"/>
      <name val="Arial Narrow"/>
      <family val="2"/>
    </font>
    <font>
      <b/>
      <vertAlign val="superscript"/>
      <sz val="13"/>
      <color theme="1"/>
      <name val="Arial Narrow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4" xfId="0" applyFont="1" applyFill="1" applyBorder="1" applyAlignment="1">
      <alignment horizontal="right" textRotation="90" wrapText="1"/>
    </xf>
    <xf numFmtId="0" fontId="2" fillId="2" borderId="4" xfId="0" applyFont="1" applyFill="1" applyBorder="1" applyAlignment="1">
      <alignment textRotation="90" wrapText="1"/>
    </xf>
    <xf numFmtId="0" fontId="2" fillId="2" borderId="5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horizontal="left" indent="1"/>
    </xf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" xfId="0" applyNumberFormat="1" applyFont="1" applyFill="1" applyBorder="1"/>
    <xf numFmtId="3" fontId="2" fillId="2" borderId="12" xfId="0" applyNumberFormat="1" applyFont="1" applyFill="1" applyBorder="1"/>
    <xf numFmtId="0" fontId="2" fillId="2" borderId="14" xfId="0" applyFont="1" applyFill="1" applyBorder="1" applyAlignment="1">
      <alignment horizontal="left" inden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/>
    <xf numFmtId="0" fontId="2" fillId="2" borderId="13" xfId="0" applyFont="1" applyFill="1" applyBorder="1" applyAlignment="1">
      <alignment horizontal="left" indent="1"/>
    </xf>
    <xf numFmtId="3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2" borderId="0" xfId="0" applyFill="1"/>
    <xf numFmtId="0" fontId="2" fillId="2" borderId="15" xfId="0" applyFont="1" applyFill="1" applyBorder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3" fontId="6" fillId="2" borderId="0" xfId="0" applyNumberFormat="1" applyFont="1" applyFill="1"/>
    <xf numFmtId="0" fontId="7" fillId="2" borderId="0" xfId="0" applyFont="1" applyFill="1" applyAlignment="1">
      <alignment wrapText="1"/>
    </xf>
    <xf numFmtId="3" fontId="6" fillId="2" borderId="0" xfId="0" applyNumberFormat="1" applyFont="1" applyFill="1" applyBorder="1" applyAlignment="1">
      <alignment horizontal="left" indent="1"/>
    </xf>
    <xf numFmtId="3" fontId="7" fillId="2" borderId="0" xfId="0" applyNumberFormat="1" applyFont="1" applyFill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3" fontId="6" fillId="2" borderId="1" xfId="0" applyNumberFormat="1" applyFont="1" applyFill="1" applyBorder="1"/>
    <xf numFmtId="0" fontId="6" fillId="2" borderId="1" xfId="0" applyFont="1" applyFill="1" applyBorder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3" fontId="2" fillId="2" borderId="1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textRotation="90" wrapText="1"/>
    </xf>
    <xf numFmtId="0" fontId="2" fillId="0" borderId="8" xfId="0" applyFont="1" applyBorder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/>
    <xf numFmtId="1" fontId="5" fillId="2" borderId="7" xfId="0" applyNumberFormat="1" applyFon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right"/>
    </xf>
    <xf numFmtId="1" fontId="5" fillId="2" borderId="9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indent="1"/>
    </xf>
    <xf numFmtId="3" fontId="10" fillId="2" borderId="10" xfId="0" applyNumberFormat="1" applyFont="1" applyFill="1" applyBorder="1"/>
    <xf numFmtId="3" fontId="10" fillId="2" borderId="1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2" borderId="1" xfId="0" applyFont="1" applyFill="1" applyBorder="1" applyAlignment="1">
      <alignment horizontal="left" indent="1"/>
    </xf>
    <xf numFmtId="3" fontId="10" fillId="2" borderId="12" xfId="0" applyNumberFormat="1" applyFont="1" applyFill="1" applyBorder="1"/>
    <xf numFmtId="3" fontId="10" fillId="2" borderId="12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1" xfId="0" applyNumberFormat="1" applyFont="1" applyFill="1" applyBorder="1"/>
    <xf numFmtId="3" fontId="10" fillId="2" borderId="0" xfId="0" applyNumberFormat="1" applyFont="1" applyFill="1" applyBorder="1"/>
    <xf numFmtId="0" fontId="10" fillId="2" borderId="13" xfId="0" applyFont="1" applyFill="1" applyBorder="1" applyAlignment="1">
      <alignment horizontal="left" indent="1"/>
    </xf>
    <xf numFmtId="3" fontId="10" fillId="2" borderId="1" xfId="0" applyNumberFormat="1" applyFont="1" applyFill="1" applyBorder="1"/>
    <xf numFmtId="0" fontId="10" fillId="2" borderId="0" xfId="0" applyFont="1" applyFill="1" applyBorder="1" applyAlignment="1"/>
    <xf numFmtId="1" fontId="10" fillId="2" borderId="9" xfId="0" applyNumberFormat="1" applyFont="1" applyFill="1" applyBorder="1"/>
    <xf numFmtId="1" fontId="10" fillId="2" borderId="0" xfId="0" applyNumberFormat="1" applyFont="1" applyFill="1" applyBorder="1"/>
    <xf numFmtId="1" fontId="10" fillId="2" borderId="15" xfId="0" applyNumberFormat="1" applyFont="1" applyFill="1" applyBorder="1"/>
    <xf numFmtId="1" fontId="10" fillId="2" borderId="10" xfId="0" applyNumberFormat="1" applyFont="1" applyFill="1" applyBorder="1"/>
    <xf numFmtId="165" fontId="10" fillId="2" borderId="9" xfId="0" applyNumberFormat="1" applyFont="1" applyFill="1" applyBorder="1" applyAlignment="1">
      <alignment horizontal="right"/>
    </xf>
    <xf numFmtId="165" fontId="10" fillId="2" borderId="1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15" xfId="0" applyNumberFormat="1" applyFont="1" applyFill="1" applyBorder="1" applyAlignment="1">
      <alignment horizontal="center"/>
    </xf>
    <xf numFmtId="165" fontId="10" fillId="2" borderId="9" xfId="0" applyNumberFormat="1" applyFont="1" applyFill="1" applyBorder="1"/>
    <xf numFmtId="165" fontId="10" fillId="2" borderId="9" xfId="0" applyNumberFormat="1" applyFont="1" applyFill="1" applyBorder="1" applyAlignment="1">
      <alignment horizontal="center"/>
    </xf>
    <xf numFmtId="3" fontId="10" fillId="2" borderId="7" xfId="0" applyNumberFormat="1" applyFont="1" applyFill="1" applyBorder="1"/>
    <xf numFmtId="3" fontId="10" fillId="2" borderId="6" xfId="0" applyNumberFormat="1" applyFont="1" applyFill="1" applyBorder="1"/>
    <xf numFmtId="164" fontId="10" fillId="2" borderId="0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indent="1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3" fontId="10" fillId="2" borderId="13" xfId="0" applyNumberFormat="1" applyFont="1" applyFill="1" applyBorder="1"/>
    <xf numFmtId="0" fontId="10" fillId="2" borderId="2" xfId="0" applyFont="1" applyFill="1" applyBorder="1" applyAlignment="1">
      <alignment wrapText="1"/>
    </xf>
    <xf numFmtId="0" fontId="10" fillId="0" borderId="8" xfId="0" applyFont="1" applyBorder="1"/>
    <xf numFmtId="0" fontId="10" fillId="2" borderId="3" xfId="0" applyFont="1" applyFill="1" applyBorder="1" applyAlignment="1">
      <alignment horizontal="right" textRotation="90" wrapText="1"/>
    </xf>
    <xf numFmtId="0" fontId="10" fillId="2" borderId="4" xfId="0" applyFont="1" applyFill="1" applyBorder="1" applyAlignment="1">
      <alignment horizontal="right" textRotation="90" wrapText="1"/>
    </xf>
    <xf numFmtId="0" fontId="10" fillId="2" borderId="4" xfId="0" applyFont="1" applyFill="1" applyBorder="1" applyAlignment="1">
      <alignment textRotation="90" wrapText="1"/>
    </xf>
    <xf numFmtId="0" fontId="10" fillId="2" borderId="5" xfId="0" applyFont="1" applyFill="1" applyBorder="1" applyAlignment="1">
      <alignment textRotation="90" wrapText="1"/>
    </xf>
    <xf numFmtId="0" fontId="10" fillId="2" borderId="12" xfId="0" applyFont="1" applyFill="1" applyBorder="1" applyAlignment="1">
      <alignment horizontal="center" textRotation="90" wrapText="1"/>
    </xf>
    <xf numFmtId="0" fontId="10" fillId="2" borderId="0" xfId="0" applyFont="1" applyFill="1" applyBorder="1"/>
    <xf numFmtId="0" fontId="10" fillId="2" borderId="15" xfId="0" applyFont="1" applyFill="1" applyBorder="1"/>
    <xf numFmtId="0" fontId="10" fillId="2" borderId="10" xfId="0" applyFont="1" applyFill="1" applyBorder="1"/>
    <xf numFmtId="164" fontId="10" fillId="2" borderId="9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textRotation="90" wrapText="1"/>
    </xf>
    <xf numFmtId="0" fontId="10" fillId="2" borderId="14" xfId="0" applyFont="1" applyFill="1" applyBorder="1" applyAlignment="1">
      <alignment horizontal="left" indent="1"/>
    </xf>
    <xf numFmtId="0" fontId="10" fillId="2" borderId="15" xfId="0" applyFont="1" applyFill="1" applyBorder="1" applyAlignment="1">
      <alignment horizontal="left" indent="1"/>
    </xf>
    <xf numFmtId="164" fontId="10" fillId="2" borderId="13" xfId="0" applyNumberFormat="1" applyFont="1" applyFill="1" applyBorder="1" applyAlignment="1">
      <alignment horizontal="center"/>
    </xf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/>
    <xf numFmtId="0" fontId="10" fillId="2" borderId="6" xfId="0" applyFont="1" applyFill="1" applyBorder="1"/>
    <xf numFmtId="0" fontId="10" fillId="2" borderId="14" xfId="0" applyFont="1" applyFill="1" applyBorder="1"/>
    <xf numFmtId="0" fontId="10" fillId="2" borderId="8" xfId="0" applyFont="1" applyFill="1" applyBorder="1"/>
    <xf numFmtId="164" fontId="10" fillId="2" borderId="1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/>
    </xf>
    <xf numFmtId="0" fontId="10" fillId="0" borderId="0" xfId="0" applyFont="1"/>
    <xf numFmtId="0" fontId="1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0" fillId="2" borderId="1" xfId="0" applyFont="1" applyFill="1" applyBorder="1" applyAlignment="1"/>
    <xf numFmtId="3" fontId="10" fillId="2" borderId="15" xfId="0" applyNumberFormat="1" applyFont="1" applyFill="1" applyBorder="1"/>
    <xf numFmtId="164" fontId="10" fillId="2" borderId="0" xfId="0" applyNumberFormat="1" applyFont="1" applyFill="1" applyBorder="1"/>
    <xf numFmtId="0" fontId="10" fillId="0" borderId="0" xfId="0" applyFont="1" applyBorder="1"/>
    <xf numFmtId="1" fontId="10" fillId="2" borderId="1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2" borderId="12" xfId="0" applyNumberFormat="1" applyFont="1" applyFill="1" applyBorder="1"/>
    <xf numFmtId="1" fontId="10" fillId="2" borderId="1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11" xfId="0" applyNumberFormat="1" applyFont="1" applyFill="1" applyBorder="1"/>
    <xf numFmtId="1" fontId="10" fillId="2" borderId="1" xfId="0" applyNumberFormat="1" applyFont="1" applyFill="1" applyBorder="1"/>
    <xf numFmtId="0" fontId="10" fillId="0" borderId="0" xfId="0" applyFont="1" applyFill="1"/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165" fontId="10" fillId="2" borderId="10" xfId="0" applyNumberFormat="1" applyFont="1" applyFill="1" applyBorder="1" applyAlignment="1">
      <alignment horizontal="right"/>
    </xf>
    <xf numFmtId="0" fontId="10" fillId="2" borderId="0" xfId="0" applyFont="1" applyFill="1"/>
    <xf numFmtId="1" fontId="10" fillId="2" borderId="1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49" fontId="10" fillId="2" borderId="2" xfId="0" applyNumberFormat="1" applyFont="1" applyFill="1" applyBorder="1" applyAlignment="1">
      <alignment wrapText="1"/>
    </xf>
    <xf numFmtId="49" fontId="10" fillId="2" borderId="14" xfId="0" applyNumberFormat="1" applyFont="1" applyFill="1" applyBorder="1" applyAlignment="1">
      <alignment horizontal="left" indent="1"/>
    </xf>
    <xf numFmtId="49" fontId="10" fillId="2" borderId="15" xfId="0" applyNumberFormat="1" applyFont="1" applyFill="1" applyBorder="1" applyAlignment="1">
      <alignment horizontal="left" indent="1"/>
    </xf>
    <xf numFmtId="49" fontId="10" fillId="2" borderId="13" xfId="0" applyNumberFormat="1" applyFont="1" applyFill="1" applyBorder="1" applyAlignment="1">
      <alignment horizontal="left" indent="1"/>
    </xf>
    <xf numFmtId="49" fontId="10" fillId="2" borderId="6" xfId="0" applyNumberFormat="1" applyFont="1" applyFill="1" applyBorder="1" applyAlignment="1">
      <alignment horizontal="left" indent="1"/>
    </xf>
    <xf numFmtId="49" fontId="10" fillId="2" borderId="1" xfId="0" applyNumberFormat="1" applyFont="1" applyFill="1" applyBorder="1" applyAlignment="1">
      <alignment horizontal="left" indent="1"/>
    </xf>
    <xf numFmtId="49" fontId="10" fillId="2" borderId="0" xfId="0" applyNumberFormat="1" applyFont="1" applyFill="1" applyBorder="1" applyAlignment="1">
      <alignment horizontal="left" indent="1"/>
    </xf>
    <xf numFmtId="49" fontId="10" fillId="2" borderId="0" xfId="0" applyNumberFormat="1" applyFont="1" applyFill="1" applyBorder="1" applyAlignment="1"/>
    <xf numFmtId="49" fontId="10" fillId="2" borderId="0" xfId="0" applyNumberFormat="1" applyFont="1" applyFill="1" applyBorder="1"/>
    <xf numFmtId="49" fontId="10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/>
    <xf numFmtId="49" fontId="13" fillId="2" borderId="0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/>
    <xf numFmtId="49" fontId="2" fillId="2" borderId="0" xfId="0" applyNumberFormat="1" applyFont="1" applyFill="1"/>
    <xf numFmtId="49" fontId="2" fillId="0" borderId="0" xfId="0" applyNumberFormat="1" applyFont="1"/>
    <xf numFmtId="164" fontId="10" fillId="2" borderId="9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1" fontId="10" fillId="2" borderId="7" xfId="0" applyNumberFormat="1" applyFont="1" applyFill="1" applyBorder="1"/>
    <xf numFmtId="164" fontId="10" fillId="2" borderId="11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 applyFill="1" applyBorder="1"/>
    <xf numFmtId="0" fontId="0" fillId="0" borderId="0" xfId="0" applyNumberFormat="1" applyBorder="1"/>
    <xf numFmtId="0" fontId="10" fillId="2" borderId="10" xfId="0" applyFont="1" applyFill="1" applyBorder="1" applyAlignment="1">
      <alignment horizontal="left" indent="1"/>
    </xf>
    <xf numFmtId="1" fontId="10" fillId="2" borderId="9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3" fontId="10" fillId="2" borderId="4" xfId="0" applyNumberFormat="1" applyFont="1" applyFill="1" applyBorder="1"/>
    <xf numFmtId="49" fontId="10" fillId="2" borderId="2" xfId="0" applyNumberFormat="1" applyFont="1" applyFill="1" applyBorder="1" applyAlignment="1">
      <alignment horizontal="left" indent="1"/>
    </xf>
    <xf numFmtId="3" fontId="10" fillId="2" borderId="3" xfId="0" applyNumberFormat="1" applyFont="1" applyFill="1" applyBorder="1"/>
    <xf numFmtId="0" fontId="10" fillId="2" borderId="2" xfId="0" applyFont="1" applyFill="1" applyBorder="1" applyAlignment="1">
      <alignment horizontal="left" indent="1"/>
    </xf>
    <xf numFmtId="0" fontId="10" fillId="2" borderId="14" xfId="0" applyFont="1" applyFill="1" applyBorder="1" applyAlignment="1"/>
    <xf numFmtId="3" fontId="10" fillId="2" borderId="5" xfId="0" applyNumberFormat="1" applyFont="1" applyFill="1" applyBorder="1"/>
    <xf numFmtId="0" fontId="10" fillId="2" borderId="4" xfId="0" applyFont="1" applyFill="1" applyBorder="1" applyAlignment="1">
      <alignment horizontal="left" indent="1"/>
    </xf>
    <xf numFmtId="49" fontId="10" fillId="2" borderId="4" xfId="0" applyNumberFormat="1" applyFont="1" applyFill="1" applyBorder="1" applyAlignment="1">
      <alignment horizontal="left" indent="1"/>
    </xf>
    <xf numFmtId="3" fontId="10" fillId="2" borderId="2" xfId="0" applyNumberFormat="1" applyFont="1" applyFill="1" applyBorder="1"/>
    <xf numFmtId="164" fontId="10" fillId="2" borderId="4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0" fillId="0" borderId="4" xfId="0" applyNumberFormat="1" applyBorder="1"/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Border="1" applyAlignment="1"/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textRotation="90" wrapText="1"/>
    </xf>
    <xf numFmtId="0" fontId="10" fillId="2" borderId="11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3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165" fontId="10" fillId="2" borderId="15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Headcount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'Charts Annual (Samples)'!$AJ$87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(Samples)'!$AK$87:$AV$87</c:f>
              <c:numCache>
                <c:formatCode>#,##0</c:formatCode>
                <c:ptCount val="12"/>
                <c:pt idx="0">
                  <c:v>1658</c:v>
                </c:pt>
                <c:pt idx="1">
                  <c:v>1189</c:v>
                </c:pt>
                <c:pt idx="2">
                  <c:v>987</c:v>
                </c:pt>
                <c:pt idx="3">
                  <c:v>1309</c:v>
                </c:pt>
                <c:pt idx="4">
                  <c:v>1499</c:v>
                </c:pt>
                <c:pt idx="5">
                  <c:v>1659</c:v>
                </c:pt>
                <c:pt idx="6">
                  <c:v>1567</c:v>
                </c:pt>
                <c:pt idx="7">
                  <c:v>1207</c:v>
                </c:pt>
                <c:pt idx="8">
                  <c:v>1229</c:v>
                </c:pt>
                <c:pt idx="9">
                  <c:v>1213</c:v>
                </c:pt>
                <c:pt idx="10">
                  <c:v>1448</c:v>
                </c:pt>
                <c:pt idx="11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C-4750-AE7A-CDF55105AD8F}"/>
            </c:ext>
          </c:extLst>
        </c:ser>
        <c:ser>
          <c:idx val="2"/>
          <c:order val="1"/>
          <c:tx>
            <c:strRef>
              <c:f>'Charts Annual (Samples)'!$AJ$88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(Samples)'!$AK$88:$AV$88</c:f>
              <c:numCache>
                <c:formatCode>#,##0</c:formatCode>
                <c:ptCount val="12"/>
                <c:pt idx="0">
                  <c:v>4376</c:v>
                </c:pt>
                <c:pt idx="1">
                  <c:v>3117</c:v>
                </c:pt>
                <c:pt idx="2">
                  <c:v>3964</c:v>
                </c:pt>
                <c:pt idx="3">
                  <c:v>3730</c:v>
                </c:pt>
                <c:pt idx="4">
                  <c:v>3655</c:v>
                </c:pt>
                <c:pt idx="5">
                  <c:v>3915</c:v>
                </c:pt>
                <c:pt idx="6">
                  <c:v>3633</c:v>
                </c:pt>
                <c:pt idx="7">
                  <c:v>3221</c:v>
                </c:pt>
                <c:pt idx="8">
                  <c:v>2535</c:v>
                </c:pt>
                <c:pt idx="9">
                  <c:v>2089</c:v>
                </c:pt>
                <c:pt idx="10">
                  <c:v>1921</c:v>
                </c:pt>
                <c:pt idx="11">
                  <c:v>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C-4750-AE7A-CDF55105AD8F}"/>
            </c:ext>
          </c:extLst>
        </c:ser>
        <c:ser>
          <c:idx val="3"/>
          <c:order val="2"/>
          <c:tx>
            <c:strRef>
              <c:f>'Charts Annual (Samples)'!$AJ$89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(Samples)'!$AK$89:$AV$89</c:f>
              <c:numCache>
                <c:formatCode>#,##0</c:formatCode>
                <c:ptCount val="12"/>
                <c:pt idx="0">
                  <c:v>3222</c:v>
                </c:pt>
                <c:pt idx="1">
                  <c:v>3366</c:v>
                </c:pt>
                <c:pt idx="2">
                  <c:v>3302</c:v>
                </c:pt>
                <c:pt idx="3">
                  <c:v>3519</c:v>
                </c:pt>
                <c:pt idx="4">
                  <c:v>3320</c:v>
                </c:pt>
                <c:pt idx="5">
                  <c:v>3029</c:v>
                </c:pt>
                <c:pt idx="6">
                  <c:v>2717</c:v>
                </c:pt>
                <c:pt idx="7">
                  <c:v>2888</c:v>
                </c:pt>
                <c:pt idx="8">
                  <c:v>2280</c:v>
                </c:pt>
                <c:pt idx="9">
                  <c:v>2040</c:v>
                </c:pt>
                <c:pt idx="10">
                  <c:v>1696</c:v>
                </c:pt>
                <c:pt idx="11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C-4750-AE7A-CDF55105AD8F}"/>
            </c:ext>
          </c:extLst>
        </c:ser>
        <c:ser>
          <c:idx val="4"/>
          <c:order val="3"/>
          <c:tx>
            <c:strRef>
              <c:f>'Charts Annual (Samples)'!$AJ$90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(Samples)'!$AK$90:$AV$90</c:f>
              <c:numCache>
                <c:formatCode>#,##0</c:formatCode>
                <c:ptCount val="12"/>
                <c:pt idx="0">
                  <c:v>794</c:v>
                </c:pt>
                <c:pt idx="1">
                  <c:v>1221</c:v>
                </c:pt>
                <c:pt idx="2">
                  <c:v>1188</c:v>
                </c:pt>
                <c:pt idx="3">
                  <c:v>890</c:v>
                </c:pt>
                <c:pt idx="4">
                  <c:v>677</c:v>
                </c:pt>
                <c:pt idx="5">
                  <c:v>603</c:v>
                </c:pt>
                <c:pt idx="6">
                  <c:v>729</c:v>
                </c:pt>
                <c:pt idx="7">
                  <c:v>794</c:v>
                </c:pt>
                <c:pt idx="8">
                  <c:v>561</c:v>
                </c:pt>
                <c:pt idx="9">
                  <c:v>511</c:v>
                </c:pt>
                <c:pt idx="10">
                  <c:v>455</c:v>
                </c:pt>
                <c:pt idx="11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C-4750-AE7A-CDF55105AD8F}"/>
            </c:ext>
          </c:extLst>
        </c:ser>
        <c:ser>
          <c:idx val="5"/>
          <c:order val="4"/>
          <c:tx>
            <c:strRef>
              <c:f>'Charts Annual (Samples)'!$AJ$91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(Samples)'!$AK$91:$AV$91</c:f>
              <c:numCache>
                <c:formatCode>#,##0</c:formatCode>
                <c:ptCount val="12"/>
                <c:pt idx="0">
                  <c:v>7030</c:v>
                </c:pt>
                <c:pt idx="1">
                  <c:v>6810</c:v>
                </c:pt>
                <c:pt idx="2">
                  <c:v>7000</c:v>
                </c:pt>
                <c:pt idx="3">
                  <c:v>6708</c:v>
                </c:pt>
                <c:pt idx="4">
                  <c:v>7456</c:v>
                </c:pt>
                <c:pt idx="5">
                  <c:v>7721</c:v>
                </c:pt>
                <c:pt idx="6">
                  <c:v>7111</c:v>
                </c:pt>
                <c:pt idx="7">
                  <c:v>7142</c:v>
                </c:pt>
                <c:pt idx="8">
                  <c:v>5803</c:v>
                </c:pt>
                <c:pt idx="9">
                  <c:v>5393</c:v>
                </c:pt>
                <c:pt idx="10">
                  <c:v>5499</c:v>
                </c:pt>
                <c:pt idx="11">
                  <c:v>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C-4750-AE7A-CDF55105AD8F}"/>
            </c:ext>
          </c:extLst>
        </c:ser>
        <c:ser>
          <c:idx val="6"/>
          <c:order val="5"/>
          <c:tx>
            <c:strRef>
              <c:f>'Charts Annual (Samples)'!$AJ$92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(Samples)'!$AK$92:$AV$92</c:f>
              <c:numCache>
                <c:formatCode>#,##0</c:formatCode>
                <c:ptCount val="12"/>
                <c:pt idx="0">
                  <c:v>1753</c:v>
                </c:pt>
                <c:pt idx="1">
                  <c:v>1531</c:v>
                </c:pt>
                <c:pt idx="2">
                  <c:v>1769</c:v>
                </c:pt>
                <c:pt idx="3">
                  <c:v>1423</c:v>
                </c:pt>
                <c:pt idx="4">
                  <c:v>1360</c:v>
                </c:pt>
                <c:pt idx="5">
                  <c:v>1369</c:v>
                </c:pt>
                <c:pt idx="6">
                  <c:v>1416</c:v>
                </c:pt>
                <c:pt idx="7">
                  <c:v>1447</c:v>
                </c:pt>
                <c:pt idx="8">
                  <c:v>1587</c:v>
                </c:pt>
                <c:pt idx="9">
                  <c:v>1684</c:v>
                </c:pt>
                <c:pt idx="10">
                  <c:v>1882</c:v>
                </c:pt>
                <c:pt idx="11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C-4750-AE7A-CDF55105AD8F}"/>
            </c:ext>
          </c:extLst>
        </c:ser>
        <c:ser>
          <c:idx val="7"/>
          <c:order val="6"/>
          <c:tx>
            <c:strRef>
              <c:f>'Charts Annual (Samples)'!$AJ$93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(Samples)'!$AK$93:$AV$93</c:f>
              <c:numCache>
                <c:formatCode>#,##0</c:formatCode>
                <c:ptCount val="12"/>
                <c:pt idx="0">
                  <c:v>5868</c:v>
                </c:pt>
                <c:pt idx="1">
                  <c:v>5953</c:v>
                </c:pt>
                <c:pt idx="2">
                  <c:v>5384</c:v>
                </c:pt>
                <c:pt idx="3">
                  <c:v>5077</c:v>
                </c:pt>
                <c:pt idx="4">
                  <c:v>4851</c:v>
                </c:pt>
                <c:pt idx="5">
                  <c:v>4814</c:v>
                </c:pt>
                <c:pt idx="6">
                  <c:v>4448</c:v>
                </c:pt>
                <c:pt idx="7">
                  <c:v>4177</c:v>
                </c:pt>
                <c:pt idx="8">
                  <c:v>3627</c:v>
                </c:pt>
                <c:pt idx="9">
                  <c:v>3269</c:v>
                </c:pt>
                <c:pt idx="10">
                  <c:v>3256</c:v>
                </c:pt>
                <c:pt idx="11">
                  <c:v>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3C-4750-AE7A-CDF55105AD8F}"/>
            </c:ext>
          </c:extLst>
        </c:ser>
        <c:ser>
          <c:idx val="8"/>
          <c:order val="7"/>
          <c:tx>
            <c:strRef>
              <c:f>'Charts Annual (Samples)'!$AJ$94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(Samples)'!$AK$94:$AV$94</c:f>
              <c:numCache>
                <c:formatCode>#,##0</c:formatCode>
                <c:ptCount val="12"/>
                <c:pt idx="0">
                  <c:v>1728</c:v>
                </c:pt>
                <c:pt idx="1">
                  <c:v>1390</c:v>
                </c:pt>
                <c:pt idx="2">
                  <c:v>1716</c:v>
                </c:pt>
                <c:pt idx="3">
                  <c:v>1427</c:v>
                </c:pt>
                <c:pt idx="4">
                  <c:v>1547</c:v>
                </c:pt>
                <c:pt idx="5">
                  <c:v>1600</c:v>
                </c:pt>
                <c:pt idx="6">
                  <c:v>1898</c:v>
                </c:pt>
                <c:pt idx="7">
                  <c:v>1640</c:v>
                </c:pt>
                <c:pt idx="8">
                  <c:v>1402</c:v>
                </c:pt>
                <c:pt idx="9">
                  <c:v>1162</c:v>
                </c:pt>
                <c:pt idx="10">
                  <c:v>1094</c:v>
                </c:pt>
                <c:pt idx="11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3C-4750-AE7A-CDF55105AD8F}"/>
            </c:ext>
          </c:extLst>
        </c:ser>
        <c:ser>
          <c:idx val="9"/>
          <c:order val="8"/>
          <c:tx>
            <c:strRef>
              <c:f>'Charts Annual (Samples)'!$AJ$95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(Samples)'!$AK$95:$AV$95</c:f>
              <c:numCache>
                <c:formatCode>#,##0</c:formatCode>
                <c:ptCount val="12"/>
                <c:pt idx="0">
                  <c:v>7922</c:v>
                </c:pt>
                <c:pt idx="1">
                  <c:v>7839</c:v>
                </c:pt>
                <c:pt idx="2">
                  <c:v>8250</c:v>
                </c:pt>
                <c:pt idx="3">
                  <c:v>7267</c:v>
                </c:pt>
                <c:pt idx="4">
                  <c:v>6999</c:v>
                </c:pt>
                <c:pt idx="5">
                  <c:v>6177</c:v>
                </c:pt>
                <c:pt idx="6">
                  <c:v>7337</c:v>
                </c:pt>
                <c:pt idx="7">
                  <c:v>7076</c:v>
                </c:pt>
                <c:pt idx="8">
                  <c:v>6495</c:v>
                </c:pt>
                <c:pt idx="9">
                  <c:v>5375</c:v>
                </c:pt>
                <c:pt idx="10">
                  <c:v>5396</c:v>
                </c:pt>
                <c:pt idx="11">
                  <c:v>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3C-4750-AE7A-CDF55105AD8F}"/>
            </c:ext>
          </c:extLst>
        </c:ser>
        <c:ser>
          <c:idx val="10"/>
          <c:order val="9"/>
          <c:tx>
            <c:strRef>
              <c:f>'Charts Annual (Samples)'!$AJ$96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(Samples)'!$AK$96:$AV$96</c:f>
              <c:numCache>
                <c:formatCode>#,##0</c:formatCode>
                <c:ptCount val="12"/>
                <c:pt idx="0">
                  <c:v>1252</c:v>
                </c:pt>
                <c:pt idx="1">
                  <c:v>1267</c:v>
                </c:pt>
                <c:pt idx="2">
                  <c:v>1228</c:v>
                </c:pt>
                <c:pt idx="3">
                  <c:v>1929</c:v>
                </c:pt>
                <c:pt idx="4">
                  <c:v>2115</c:v>
                </c:pt>
                <c:pt idx="5">
                  <c:v>2644</c:v>
                </c:pt>
                <c:pt idx="6">
                  <c:v>2423</c:v>
                </c:pt>
                <c:pt idx="7">
                  <c:v>2201</c:v>
                </c:pt>
                <c:pt idx="8">
                  <c:v>2104</c:v>
                </c:pt>
                <c:pt idx="9">
                  <c:v>2019</c:v>
                </c:pt>
                <c:pt idx="10">
                  <c:v>2028</c:v>
                </c:pt>
                <c:pt idx="11">
                  <c:v>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3C-4750-AE7A-CDF55105AD8F}"/>
            </c:ext>
          </c:extLst>
        </c:ser>
        <c:ser>
          <c:idx val="11"/>
          <c:order val="10"/>
          <c:tx>
            <c:strRef>
              <c:f>'Charts Annual (Samples)'!$AJ$97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(Samples)'!$AK$97:$AV$97</c:f>
              <c:numCache>
                <c:formatCode>#,##0</c:formatCode>
                <c:ptCount val="12"/>
                <c:pt idx="0">
                  <c:v>2497</c:v>
                </c:pt>
                <c:pt idx="1">
                  <c:v>2077</c:v>
                </c:pt>
                <c:pt idx="2">
                  <c:v>1847</c:v>
                </c:pt>
                <c:pt idx="3">
                  <c:v>2001</c:v>
                </c:pt>
                <c:pt idx="4">
                  <c:v>1643</c:v>
                </c:pt>
                <c:pt idx="5">
                  <c:v>1483</c:v>
                </c:pt>
                <c:pt idx="6">
                  <c:v>2521</c:v>
                </c:pt>
                <c:pt idx="7">
                  <c:v>1223</c:v>
                </c:pt>
                <c:pt idx="8">
                  <c:v>1632</c:v>
                </c:pt>
                <c:pt idx="9">
                  <c:v>1924</c:v>
                </c:pt>
                <c:pt idx="10">
                  <c:v>1575</c:v>
                </c:pt>
                <c:pt idx="11">
                  <c:v>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3C-4750-AE7A-CDF55105AD8F}"/>
            </c:ext>
          </c:extLst>
        </c:ser>
        <c:ser>
          <c:idx val="12"/>
          <c:order val="11"/>
          <c:tx>
            <c:strRef>
              <c:f>'Charts Annual (Samples)'!$AJ$98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(Samples)'!$AK$98:$AV$98</c:f>
              <c:numCache>
                <c:formatCode>#,##0</c:formatCode>
                <c:ptCount val="12"/>
                <c:pt idx="0">
                  <c:v>3493</c:v>
                </c:pt>
                <c:pt idx="1">
                  <c:v>3594</c:v>
                </c:pt>
                <c:pt idx="2">
                  <c:v>3081</c:v>
                </c:pt>
                <c:pt idx="3">
                  <c:v>3535</c:v>
                </c:pt>
                <c:pt idx="4">
                  <c:v>4678</c:v>
                </c:pt>
                <c:pt idx="5">
                  <c:v>5289</c:v>
                </c:pt>
                <c:pt idx="6">
                  <c:v>5925</c:v>
                </c:pt>
                <c:pt idx="7">
                  <c:v>5179</c:v>
                </c:pt>
                <c:pt idx="8">
                  <c:v>4691</c:v>
                </c:pt>
                <c:pt idx="9">
                  <c:v>4995</c:v>
                </c:pt>
                <c:pt idx="10">
                  <c:v>4817</c:v>
                </c:pt>
                <c:pt idx="11">
                  <c:v>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3C-4750-AE7A-CDF55105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26304"/>
        <c:axId val="317445328"/>
      </c:lineChart>
      <c:catAx>
        <c:axId val="3177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445328"/>
        <c:crosses val="autoZero"/>
        <c:auto val="1"/>
        <c:lblAlgn val="ctr"/>
        <c:lblOffset val="100"/>
        <c:noMultiLvlLbl val="0"/>
      </c:catAx>
      <c:valAx>
        <c:axId val="31744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726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Workforce Development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208419535793334"/>
                  <c:y val="0.109631313010230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E-4350-8E29-FA32F0C8AEF4}"/>
                </c:ext>
              </c:extLst>
            </c:dLbl>
            <c:dLbl>
              <c:idx val="1"/>
              <c:layout>
                <c:manualLayout>
                  <c:x val="-0.20637826154083691"/>
                  <c:y val="-8.83040946457227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E-4350-8E29-FA32F0C8AEF4}"/>
                </c:ext>
              </c:extLst>
            </c:dLbl>
            <c:dLbl>
              <c:idx val="2"/>
              <c:layout>
                <c:manualLayout>
                  <c:x val="-0.17383315320879009"/>
                  <c:y val="-0.2175614963512786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E-4350-8E29-FA32F0C8AEF4}"/>
                </c:ext>
              </c:extLst>
            </c:dLbl>
            <c:dLbl>
              <c:idx val="3"/>
              <c:layout>
                <c:manualLayout>
                  <c:x val="0.15523565436673376"/>
                  <c:y val="-0.1967814742579327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4E-4350-8E29-FA32F0C8AEF4}"/>
                </c:ext>
              </c:extLst>
            </c:dLbl>
            <c:dLbl>
              <c:idx val="4"/>
              <c:layout>
                <c:manualLayout>
                  <c:x val="0.13571488858010425"/>
                  <c:y val="-7.17119550398041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E-4350-8E29-FA32F0C8AEF4}"/>
                </c:ext>
              </c:extLst>
            </c:dLbl>
            <c:dLbl>
              <c:idx val="5"/>
              <c:layout>
                <c:manualLayout>
                  <c:x val="0.13538922340589779"/>
                  <c:y val="9.79441807112392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E-4350-8E29-FA32F0C8AE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(Samples)'!$AK$18:$AK$23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(Samples)'!$AL$18:$AL$23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4E-4350-8E29-FA32F0C8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Personal Development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457887231554052"/>
                  <c:y val="7.39139128801361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6-4836-A6E8-795DF62729BF}"/>
                </c:ext>
              </c:extLst>
            </c:dLbl>
            <c:dLbl>
              <c:idx val="1"/>
              <c:layout>
                <c:manualLayout>
                  <c:x val="-0.2122599379595087"/>
                  <c:y val="-7.045395687187097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16-4836-A6E8-795DF62729BF}"/>
                </c:ext>
              </c:extLst>
            </c:dLbl>
            <c:dLbl>
              <c:idx val="2"/>
              <c:layout>
                <c:manualLayout>
                  <c:x val="-0.17489000098728077"/>
                  <c:y val="-0.2175991704325381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16-4836-A6E8-795DF62729BF}"/>
                </c:ext>
              </c:extLst>
            </c:dLbl>
            <c:dLbl>
              <c:idx val="4"/>
              <c:layout>
                <c:manualLayout>
                  <c:x val="0.14049286099189623"/>
                  <c:y val="-7.61954341648065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16-4836-A6E8-795DF62729BF}"/>
                </c:ext>
              </c:extLst>
            </c:dLbl>
            <c:dLbl>
              <c:idx val="5"/>
              <c:layout>
                <c:manualLayout>
                  <c:x val="0.14529051904999296"/>
                  <c:y val="9.34772992584002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16-4836-A6E8-795DF62729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(Samples)'!$AK$18:$AK$23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(Samples)'!$AL$18:$AL$23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16-4836-A6E8-795DF627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Combined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455942267571583"/>
                  <c:y val="8.95350769596013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C3-4AE9-AEAF-52208C50B9EC}"/>
                </c:ext>
              </c:extLst>
            </c:dLbl>
            <c:dLbl>
              <c:idx val="1"/>
              <c:layout>
                <c:manualLayout>
                  <c:x val="-0.18823235852914852"/>
                  <c:y val="-8.15618776296179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C3-4AE9-AEAF-52208C50B9EC}"/>
                </c:ext>
              </c:extLst>
            </c:dLbl>
            <c:dLbl>
              <c:idx val="2"/>
              <c:layout>
                <c:manualLayout>
                  <c:x val="-0.17279928766300673"/>
                  <c:y val="-0.2086656379007900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C3-4AE9-AEAF-52208C50B9EC}"/>
                </c:ext>
              </c:extLst>
            </c:dLbl>
            <c:dLbl>
              <c:idx val="3"/>
              <c:layout>
                <c:manualLayout>
                  <c:x val="0.16568772098753917"/>
                  <c:y val="-0.2047244094488188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3-4AE9-AEAF-52208C50B9EC}"/>
                </c:ext>
              </c:extLst>
            </c:dLbl>
            <c:dLbl>
              <c:idx val="4"/>
              <c:layout>
                <c:manualLayout>
                  <c:x val="0.1407915430689507"/>
                  <c:y val="-8.64097389836320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C3-4AE9-AEAF-52208C50B9EC}"/>
                </c:ext>
              </c:extLst>
            </c:dLbl>
            <c:dLbl>
              <c:idx val="5"/>
              <c:layout>
                <c:manualLayout>
                  <c:x val="0.14060248386111518"/>
                  <c:y val="9.68105619963333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3-4AE9-AEAF-52208C50B9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(Samples)'!$AK$26:$AK$31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(Samples)'!$AL$26:$AL$31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3-4AE9-AEAF-52208C50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Workforce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'Charts Annual (Samples)'!$AJ$107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(Samples)'!$AK$107:$AU$107</c:f>
              <c:numCache>
                <c:formatCode>#,##0</c:formatCode>
                <c:ptCount val="11"/>
                <c:pt idx="0">
                  <c:v>830</c:v>
                </c:pt>
                <c:pt idx="1">
                  <c:v>583</c:v>
                </c:pt>
                <c:pt idx="2">
                  <c:v>434</c:v>
                </c:pt>
                <c:pt idx="3">
                  <c:v>747</c:v>
                </c:pt>
                <c:pt idx="4">
                  <c:v>545</c:v>
                </c:pt>
                <c:pt idx="5">
                  <c:v>951</c:v>
                </c:pt>
                <c:pt idx="6">
                  <c:v>830</c:v>
                </c:pt>
                <c:pt idx="7">
                  <c:v>1455</c:v>
                </c:pt>
                <c:pt idx="8">
                  <c:v>1306</c:v>
                </c:pt>
                <c:pt idx="9">
                  <c:v>1611</c:v>
                </c:pt>
                <c:pt idx="10">
                  <c:v>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F-4735-9CE1-71750C24CF9A}"/>
            </c:ext>
          </c:extLst>
        </c:ser>
        <c:ser>
          <c:idx val="3"/>
          <c:order val="1"/>
          <c:tx>
            <c:strRef>
              <c:f>'Charts Annual (Samples)'!$AJ$108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(Samples)'!$AK$108:$AU$108</c:f>
              <c:numCache>
                <c:formatCode>#,##0</c:formatCode>
                <c:ptCount val="11"/>
                <c:pt idx="0">
                  <c:v>3645</c:v>
                </c:pt>
                <c:pt idx="1">
                  <c:v>4280</c:v>
                </c:pt>
                <c:pt idx="2">
                  <c:v>5085</c:v>
                </c:pt>
                <c:pt idx="3">
                  <c:v>4337</c:v>
                </c:pt>
                <c:pt idx="4">
                  <c:v>5192</c:v>
                </c:pt>
                <c:pt idx="5">
                  <c:v>5017</c:v>
                </c:pt>
                <c:pt idx="6">
                  <c:v>4591</c:v>
                </c:pt>
                <c:pt idx="7">
                  <c:v>3597</c:v>
                </c:pt>
                <c:pt idx="8">
                  <c:v>2925</c:v>
                </c:pt>
                <c:pt idx="9">
                  <c:v>2755</c:v>
                </c:pt>
                <c:pt idx="10">
                  <c:v>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F-4735-9CE1-71750C24CF9A}"/>
            </c:ext>
          </c:extLst>
        </c:ser>
        <c:ser>
          <c:idx val="4"/>
          <c:order val="2"/>
          <c:tx>
            <c:strRef>
              <c:f>'Charts Annual (Samples)'!$AJ$109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(Samples)'!$AK$109:$AU$109</c:f>
              <c:numCache>
                <c:formatCode>#,##0</c:formatCode>
                <c:ptCount val="11"/>
                <c:pt idx="0">
                  <c:v>2233</c:v>
                </c:pt>
                <c:pt idx="1">
                  <c:v>2286</c:v>
                </c:pt>
                <c:pt idx="2">
                  <c:v>2043</c:v>
                </c:pt>
                <c:pt idx="3">
                  <c:v>3092</c:v>
                </c:pt>
                <c:pt idx="4">
                  <c:v>2498</c:v>
                </c:pt>
                <c:pt idx="5">
                  <c:v>1894</c:v>
                </c:pt>
                <c:pt idx="6">
                  <c:v>2012</c:v>
                </c:pt>
                <c:pt idx="7">
                  <c:v>2240</c:v>
                </c:pt>
                <c:pt idx="8">
                  <c:v>1720</c:v>
                </c:pt>
                <c:pt idx="9">
                  <c:v>1092</c:v>
                </c:pt>
                <c:pt idx="10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F-4735-9CE1-71750C24CF9A}"/>
            </c:ext>
          </c:extLst>
        </c:ser>
        <c:ser>
          <c:idx val="5"/>
          <c:order val="3"/>
          <c:tx>
            <c:strRef>
              <c:f>'Charts Annual (Samples)'!$AJ$110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(Samples)'!$AK$110:$AU$110</c:f>
              <c:numCache>
                <c:formatCode>#,##0</c:formatCode>
                <c:ptCount val="11"/>
                <c:pt idx="0">
                  <c:v>691</c:v>
                </c:pt>
                <c:pt idx="1">
                  <c:v>449</c:v>
                </c:pt>
                <c:pt idx="2">
                  <c:v>176</c:v>
                </c:pt>
                <c:pt idx="3">
                  <c:v>388</c:v>
                </c:pt>
                <c:pt idx="4">
                  <c:v>340</c:v>
                </c:pt>
                <c:pt idx="5">
                  <c:v>217</c:v>
                </c:pt>
                <c:pt idx="6">
                  <c:v>133</c:v>
                </c:pt>
                <c:pt idx="7">
                  <c:v>86</c:v>
                </c:pt>
                <c:pt idx="8">
                  <c:v>46</c:v>
                </c:pt>
                <c:pt idx="9">
                  <c:v>189</c:v>
                </c:pt>
                <c:pt idx="10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BF-4735-9CE1-71750C24CF9A}"/>
            </c:ext>
          </c:extLst>
        </c:ser>
        <c:ser>
          <c:idx val="6"/>
          <c:order val="4"/>
          <c:tx>
            <c:strRef>
              <c:f>'Charts Annual (Samples)'!$AJ$111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(Samples)'!$AK$111:$AU$111</c:f>
              <c:numCache>
                <c:formatCode>#,##0</c:formatCode>
                <c:ptCount val="11"/>
                <c:pt idx="0">
                  <c:v>3927</c:v>
                </c:pt>
                <c:pt idx="1">
                  <c:v>3776</c:v>
                </c:pt>
                <c:pt idx="2">
                  <c:v>3966</c:v>
                </c:pt>
                <c:pt idx="3">
                  <c:v>4605</c:v>
                </c:pt>
                <c:pt idx="4">
                  <c:v>4734</c:v>
                </c:pt>
                <c:pt idx="5">
                  <c:v>4981</c:v>
                </c:pt>
                <c:pt idx="6">
                  <c:v>4403</c:v>
                </c:pt>
                <c:pt idx="7">
                  <c:v>3483</c:v>
                </c:pt>
                <c:pt idx="8">
                  <c:v>4088</c:v>
                </c:pt>
                <c:pt idx="9">
                  <c:v>3783</c:v>
                </c:pt>
                <c:pt idx="10">
                  <c:v>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BF-4735-9CE1-71750C24CF9A}"/>
            </c:ext>
          </c:extLst>
        </c:ser>
        <c:ser>
          <c:idx val="7"/>
          <c:order val="5"/>
          <c:tx>
            <c:strRef>
              <c:f>'Charts Annual (Samples)'!$AJ$112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(Samples)'!$AK$112:$AU$112</c:f>
              <c:numCache>
                <c:formatCode>#,##0</c:formatCode>
                <c:ptCount val="11"/>
                <c:pt idx="0">
                  <c:v>1822</c:v>
                </c:pt>
                <c:pt idx="1">
                  <c:v>2122</c:v>
                </c:pt>
                <c:pt idx="2">
                  <c:v>1850</c:v>
                </c:pt>
                <c:pt idx="3">
                  <c:v>1709</c:v>
                </c:pt>
                <c:pt idx="4">
                  <c:v>1690</c:v>
                </c:pt>
                <c:pt idx="5">
                  <c:v>1736</c:v>
                </c:pt>
                <c:pt idx="6">
                  <c:v>1606</c:v>
                </c:pt>
                <c:pt idx="7">
                  <c:v>1817</c:v>
                </c:pt>
                <c:pt idx="8">
                  <c:v>1740</c:v>
                </c:pt>
                <c:pt idx="9">
                  <c:v>2074</c:v>
                </c:pt>
                <c:pt idx="10">
                  <c:v>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BF-4735-9CE1-71750C24CF9A}"/>
            </c:ext>
          </c:extLst>
        </c:ser>
        <c:ser>
          <c:idx val="8"/>
          <c:order val="6"/>
          <c:tx>
            <c:strRef>
              <c:f>'Charts Annual (Samples)'!$AJ$113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(Samples)'!$AK$113:$AU$113</c:f>
              <c:numCache>
                <c:formatCode>#,##0</c:formatCode>
                <c:ptCount val="11"/>
                <c:pt idx="0">
                  <c:v>5286</c:v>
                </c:pt>
                <c:pt idx="1">
                  <c:v>4930</c:v>
                </c:pt>
                <c:pt idx="2">
                  <c:v>3969</c:v>
                </c:pt>
                <c:pt idx="3">
                  <c:v>4282</c:v>
                </c:pt>
                <c:pt idx="4">
                  <c:v>3675</c:v>
                </c:pt>
                <c:pt idx="5">
                  <c:v>3718</c:v>
                </c:pt>
                <c:pt idx="6">
                  <c:v>3515</c:v>
                </c:pt>
                <c:pt idx="7">
                  <c:v>3052</c:v>
                </c:pt>
                <c:pt idx="8">
                  <c:v>2158</c:v>
                </c:pt>
                <c:pt idx="9">
                  <c:v>2350</c:v>
                </c:pt>
                <c:pt idx="10">
                  <c:v>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BF-4735-9CE1-71750C24CF9A}"/>
            </c:ext>
          </c:extLst>
        </c:ser>
        <c:ser>
          <c:idx val="9"/>
          <c:order val="7"/>
          <c:tx>
            <c:strRef>
              <c:f>'Charts Annual (Samples)'!$AJ$114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(Samples)'!$AK$114:$AU$114</c:f>
              <c:numCache>
                <c:formatCode>#,##0</c:formatCode>
                <c:ptCount val="11"/>
                <c:pt idx="0">
                  <c:v>972</c:v>
                </c:pt>
                <c:pt idx="1">
                  <c:v>1127</c:v>
                </c:pt>
                <c:pt idx="2">
                  <c:v>1120</c:v>
                </c:pt>
                <c:pt idx="3">
                  <c:v>762</c:v>
                </c:pt>
                <c:pt idx="4">
                  <c:v>945</c:v>
                </c:pt>
                <c:pt idx="5">
                  <c:v>1021</c:v>
                </c:pt>
                <c:pt idx="6">
                  <c:v>821</c:v>
                </c:pt>
                <c:pt idx="7">
                  <c:v>937</c:v>
                </c:pt>
                <c:pt idx="8">
                  <c:v>855</c:v>
                </c:pt>
                <c:pt idx="9">
                  <c:v>977</c:v>
                </c:pt>
                <c:pt idx="10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BF-4735-9CE1-71750C24CF9A}"/>
            </c:ext>
          </c:extLst>
        </c:ser>
        <c:ser>
          <c:idx val="10"/>
          <c:order val="8"/>
          <c:tx>
            <c:strRef>
              <c:f>'Charts Annual (Samples)'!$AJ$115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(Samples)'!$AK$115:$AU$115</c:f>
              <c:numCache>
                <c:formatCode>#,##0</c:formatCode>
                <c:ptCount val="11"/>
                <c:pt idx="0">
                  <c:v>6014</c:v>
                </c:pt>
                <c:pt idx="1">
                  <c:v>6000</c:v>
                </c:pt>
                <c:pt idx="2">
                  <c:v>2796</c:v>
                </c:pt>
                <c:pt idx="3">
                  <c:v>2509</c:v>
                </c:pt>
                <c:pt idx="4">
                  <c:v>2045</c:v>
                </c:pt>
                <c:pt idx="5">
                  <c:v>2059</c:v>
                </c:pt>
                <c:pt idx="6">
                  <c:v>3869</c:v>
                </c:pt>
                <c:pt idx="7">
                  <c:v>4751</c:v>
                </c:pt>
                <c:pt idx="8">
                  <c:v>3962</c:v>
                </c:pt>
                <c:pt idx="9">
                  <c:v>5267</c:v>
                </c:pt>
                <c:pt idx="10">
                  <c:v>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BF-4735-9CE1-71750C24CF9A}"/>
            </c:ext>
          </c:extLst>
        </c:ser>
        <c:ser>
          <c:idx val="11"/>
          <c:order val="9"/>
          <c:tx>
            <c:strRef>
              <c:f>'Charts Annual (Samples)'!$AJ$116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(Samples)'!$AK$116:$AU$116</c:f>
              <c:numCache>
                <c:formatCode>#,##0</c:formatCode>
                <c:ptCount val="11"/>
                <c:pt idx="0">
                  <c:v>445</c:v>
                </c:pt>
                <c:pt idx="1">
                  <c:v>115</c:v>
                </c:pt>
                <c:pt idx="2">
                  <c:v>647</c:v>
                </c:pt>
                <c:pt idx="3">
                  <c:v>1365</c:v>
                </c:pt>
                <c:pt idx="4">
                  <c:v>2075</c:v>
                </c:pt>
                <c:pt idx="5">
                  <c:v>1811</c:v>
                </c:pt>
                <c:pt idx="6">
                  <c:v>1778</c:v>
                </c:pt>
                <c:pt idx="7">
                  <c:v>1891</c:v>
                </c:pt>
                <c:pt idx="8">
                  <c:v>1728</c:v>
                </c:pt>
                <c:pt idx="9">
                  <c:v>1306</c:v>
                </c:pt>
                <c:pt idx="10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BF-4735-9CE1-71750C24CF9A}"/>
            </c:ext>
          </c:extLst>
        </c:ser>
        <c:ser>
          <c:idx val="12"/>
          <c:order val="10"/>
          <c:tx>
            <c:strRef>
              <c:f>'Charts Annual (Samples)'!$AJ$117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(Samples)'!$AK$117:$AU$117</c:f>
              <c:numCache>
                <c:formatCode>#,##0</c:formatCode>
                <c:ptCount val="11"/>
                <c:pt idx="0">
                  <c:v>871</c:v>
                </c:pt>
                <c:pt idx="1">
                  <c:v>1799</c:v>
                </c:pt>
                <c:pt idx="2">
                  <c:v>1318</c:v>
                </c:pt>
                <c:pt idx="3">
                  <c:v>1150</c:v>
                </c:pt>
                <c:pt idx="4">
                  <c:v>1104</c:v>
                </c:pt>
                <c:pt idx="5">
                  <c:v>2355</c:v>
                </c:pt>
                <c:pt idx="6">
                  <c:v>1061</c:v>
                </c:pt>
                <c:pt idx="7">
                  <c:v>1791</c:v>
                </c:pt>
                <c:pt idx="8">
                  <c:v>2291</c:v>
                </c:pt>
                <c:pt idx="9">
                  <c:v>1545</c:v>
                </c:pt>
                <c:pt idx="10">
                  <c:v>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BF-4735-9CE1-71750C24CF9A}"/>
            </c:ext>
          </c:extLst>
        </c:ser>
        <c:ser>
          <c:idx val="13"/>
          <c:order val="11"/>
          <c:tx>
            <c:strRef>
              <c:f>'Charts Annual (Samples)'!$AJ$118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(Samples)'!$AK$118:$AU$118</c:f>
              <c:numCache>
                <c:formatCode>#,##0</c:formatCode>
                <c:ptCount val="11"/>
                <c:pt idx="0">
                  <c:v>2449</c:v>
                </c:pt>
                <c:pt idx="1">
                  <c:v>2027</c:v>
                </c:pt>
                <c:pt idx="2">
                  <c:v>2005</c:v>
                </c:pt>
                <c:pt idx="3">
                  <c:v>3481</c:v>
                </c:pt>
                <c:pt idx="4">
                  <c:v>9885</c:v>
                </c:pt>
                <c:pt idx="5">
                  <c:v>4578</c:v>
                </c:pt>
                <c:pt idx="6">
                  <c:v>3697</c:v>
                </c:pt>
                <c:pt idx="7">
                  <c:v>3301</c:v>
                </c:pt>
                <c:pt idx="8">
                  <c:v>4390</c:v>
                </c:pt>
                <c:pt idx="9">
                  <c:v>3570</c:v>
                </c:pt>
                <c:pt idx="10">
                  <c:v>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BF-4735-9CE1-71750C24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4256"/>
        <c:axId val="317648736"/>
      </c:lineChart>
      <c:catAx>
        <c:axId val="31764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648736"/>
        <c:crosses val="autoZero"/>
        <c:auto val="1"/>
        <c:lblAlgn val="ctr"/>
        <c:lblOffset val="100"/>
        <c:noMultiLvlLbl val="0"/>
      </c:catAx>
      <c:valAx>
        <c:axId val="31764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6442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Personal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3"/>
          <c:order val="0"/>
          <c:tx>
            <c:strRef>
              <c:f>'Charts Annual (Samples)'!$AJ$126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(Samples)'!$AK$126:$AU$126</c:f>
              <c:numCache>
                <c:formatCode>#,##0</c:formatCode>
                <c:ptCount val="11"/>
                <c:pt idx="0">
                  <c:v>579</c:v>
                </c:pt>
                <c:pt idx="1">
                  <c:v>711</c:v>
                </c:pt>
                <c:pt idx="2">
                  <c:v>816</c:v>
                </c:pt>
                <c:pt idx="3">
                  <c:v>745</c:v>
                </c:pt>
                <c:pt idx="4">
                  <c:v>1087</c:v>
                </c:pt>
                <c:pt idx="5">
                  <c:v>1032</c:v>
                </c:pt>
                <c:pt idx="6">
                  <c:v>593</c:v>
                </c:pt>
                <c:pt idx="7">
                  <c:v>813</c:v>
                </c:pt>
                <c:pt idx="8">
                  <c:v>912</c:v>
                </c:pt>
                <c:pt idx="9">
                  <c:v>829</c:v>
                </c:pt>
                <c:pt idx="10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4-4D15-BD00-B254E3773F1D}"/>
            </c:ext>
          </c:extLst>
        </c:ser>
        <c:ser>
          <c:idx val="4"/>
          <c:order val="1"/>
          <c:tx>
            <c:strRef>
              <c:f>'Charts Annual (Samples)'!$AJ$127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(Samples)'!$AK$127:$AU$127</c:f>
              <c:numCache>
                <c:formatCode>#,##0</c:formatCode>
                <c:ptCount val="11"/>
                <c:pt idx="0">
                  <c:v>1227</c:v>
                </c:pt>
                <c:pt idx="1">
                  <c:v>1721</c:v>
                </c:pt>
                <c:pt idx="2">
                  <c:v>566</c:v>
                </c:pt>
                <c:pt idx="3">
                  <c:v>578</c:v>
                </c:pt>
                <c:pt idx="4">
                  <c:v>436</c:v>
                </c:pt>
                <c:pt idx="5">
                  <c:v>344</c:v>
                </c:pt>
                <c:pt idx="6">
                  <c:v>85</c:v>
                </c:pt>
                <c:pt idx="7">
                  <c:v>87</c:v>
                </c:pt>
                <c:pt idx="8">
                  <c:v>59</c:v>
                </c:pt>
                <c:pt idx="9">
                  <c:v>99</c:v>
                </c:pt>
                <c:pt idx="10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4-4D15-BD00-B254E3773F1D}"/>
            </c:ext>
          </c:extLst>
        </c:ser>
        <c:ser>
          <c:idx val="5"/>
          <c:order val="2"/>
          <c:tx>
            <c:strRef>
              <c:f>'Charts Annual (Samples)'!$AJ$128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(Samples)'!$AK$128:$AU$128</c:f>
              <c:numCache>
                <c:formatCode>#,##0</c:formatCode>
                <c:ptCount val="11"/>
                <c:pt idx="0">
                  <c:v>1698</c:v>
                </c:pt>
                <c:pt idx="1">
                  <c:v>2259</c:v>
                </c:pt>
                <c:pt idx="2">
                  <c:v>2555</c:v>
                </c:pt>
                <c:pt idx="3">
                  <c:v>1983</c:v>
                </c:pt>
                <c:pt idx="4">
                  <c:v>1833</c:v>
                </c:pt>
                <c:pt idx="5">
                  <c:v>1466</c:v>
                </c:pt>
                <c:pt idx="6">
                  <c:v>2100</c:v>
                </c:pt>
                <c:pt idx="7">
                  <c:v>1325</c:v>
                </c:pt>
                <c:pt idx="8">
                  <c:v>1241</c:v>
                </c:pt>
                <c:pt idx="9">
                  <c:v>1031</c:v>
                </c:pt>
                <c:pt idx="10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4-4D15-BD00-B254E3773F1D}"/>
            </c:ext>
          </c:extLst>
        </c:ser>
        <c:ser>
          <c:idx val="6"/>
          <c:order val="3"/>
          <c:tx>
            <c:strRef>
              <c:f>'Charts Annual (Samples)'!$AJ$129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(Samples)'!$AK$129:$AU$129</c:f>
              <c:numCache>
                <c:formatCode>#,##0</c:formatCode>
                <c:ptCount val="11"/>
                <c:pt idx="0">
                  <c:v>683</c:v>
                </c:pt>
                <c:pt idx="1">
                  <c:v>833</c:v>
                </c:pt>
                <c:pt idx="2">
                  <c:v>778</c:v>
                </c:pt>
                <c:pt idx="3">
                  <c:v>355</c:v>
                </c:pt>
                <c:pt idx="4">
                  <c:v>338</c:v>
                </c:pt>
                <c:pt idx="5">
                  <c:v>400</c:v>
                </c:pt>
                <c:pt idx="6">
                  <c:v>294</c:v>
                </c:pt>
                <c:pt idx="7">
                  <c:v>371</c:v>
                </c:pt>
                <c:pt idx="8">
                  <c:v>501</c:v>
                </c:pt>
                <c:pt idx="9">
                  <c:v>337</c:v>
                </c:pt>
                <c:pt idx="1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4-4D15-BD00-B254E3773F1D}"/>
            </c:ext>
          </c:extLst>
        </c:ser>
        <c:ser>
          <c:idx val="7"/>
          <c:order val="4"/>
          <c:tx>
            <c:strRef>
              <c:f>'Charts Annual (Samples)'!$AJ$130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(Samples)'!$AK$130:$AU$130</c:f>
              <c:numCache>
                <c:formatCode>#,##0</c:formatCode>
                <c:ptCount val="11"/>
                <c:pt idx="0">
                  <c:v>6033</c:v>
                </c:pt>
                <c:pt idx="1">
                  <c:v>6263</c:v>
                </c:pt>
                <c:pt idx="2">
                  <c:v>5149</c:v>
                </c:pt>
                <c:pt idx="3">
                  <c:v>5830</c:v>
                </c:pt>
                <c:pt idx="4">
                  <c:v>6122</c:v>
                </c:pt>
                <c:pt idx="5">
                  <c:v>5476</c:v>
                </c:pt>
                <c:pt idx="6">
                  <c:v>5865</c:v>
                </c:pt>
                <c:pt idx="7">
                  <c:v>5190</c:v>
                </c:pt>
                <c:pt idx="8">
                  <c:v>4526</c:v>
                </c:pt>
                <c:pt idx="9">
                  <c:v>4954</c:v>
                </c:pt>
                <c:pt idx="10">
                  <c:v>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94-4D15-BD00-B254E3773F1D}"/>
            </c:ext>
          </c:extLst>
        </c:ser>
        <c:ser>
          <c:idx val="8"/>
          <c:order val="5"/>
          <c:tx>
            <c:strRef>
              <c:f>'Charts Annual (Samples)'!$AJ$131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(Samples)'!$AK$131:$AU$131</c:f>
              <c:numCache>
                <c:formatCode>#,##0</c:formatCode>
                <c:ptCount val="11"/>
                <c:pt idx="0">
                  <c:v>727</c:v>
                </c:pt>
                <c:pt idx="1">
                  <c:v>2491</c:v>
                </c:pt>
                <c:pt idx="2">
                  <c:v>644</c:v>
                </c:pt>
                <c:pt idx="3">
                  <c:v>530</c:v>
                </c:pt>
                <c:pt idx="4">
                  <c:v>787</c:v>
                </c:pt>
                <c:pt idx="5">
                  <c:v>1648</c:v>
                </c:pt>
                <c:pt idx="6">
                  <c:v>577</c:v>
                </c:pt>
                <c:pt idx="7">
                  <c:v>4699</c:v>
                </c:pt>
                <c:pt idx="8">
                  <c:v>6949</c:v>
                </c:pt>
                <c:pt idx="9">
                  <c:v>5792</c:v>
                </c:pt>
                <c:pt idx="10">
                  <c:v>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94-4D15-BD00-B254E3773F1D}"/>
            </c:ext>
          </c:extLst>
        </c:ser>
        <c:ser>
          <c:idx val="9"/>
          <c:order val="6"/>
          <c:tx>
            <c:strRef>
              <c:f>'Charts Annual (Samples)'!$AJ$132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(Samples)'!$AK$132:$AU$132</c:f>
              <c:numCache>
                <c:formatCode>#,##0</c:formatCode>
                <c:ptCount val="11"/>
                <c:pt idx="0">
                  <c:v>2905</c:v>
                </c:pt>
                <c:pt idx="1">
                  <c:v>2256</c:v>
                </c:pt>
                <c:pt idx="2">
                  <c:v>2303</c:v>
                </c:pt>
                <c:pt idx="3">
                  <c:v>2020</c:v>
                </c:pt>
                <c:pt idx="4">
                  <c:v>2322</c:v>
                </c:pt>
                <c:pt idx="5">
                  <c:v>2420</c:v>
                </c:pt>
                <c:pt idx="6">
                  <c:v>2365</c:v>
                </c:pt>
                <c:pt idx="7">
                  <c:v>2078</c:v>
                </c:pt>
                <c:pt idx="8">
                  <c:v>1804</c:v>
                </c:pt>
                <c:pt idx="9">
                  <c:v>1937</c:v>
                </c:pt>
                <c:pt idx="10">
                  <c:v>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94-4D15-BD00-B254E3773F1D}"/>
            </c:ext>
          </c:extLst>
        </c:ser>
        <c:ser>
          <c:idx val="10"/>
          <c:order val="7"/>
          <c:tx>
            <c:strRef>
              <c:f>'Charts Annual (Samples)'!$AJ$133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(Samples)'!$AK$133:$AU$133</c:f>
              <c:numCache>
                <c:formatCode>#,##0</c:formatCode>
                <c:ptCount val="11"/>
                <c:pt idx="0">
                  <c:v>1263</c:v>
                </c:pt>
                <c:pt idx="1">
                  <c:v>1147</c:v>
                </c:pt>
                <c:pt idx="2">
                  <c:v>848</c:v>
                </c:pt>
                <c:pt idx="3">
                  <c:v>1140</c:v>
                </c:pt>
                <c:pt idx="4">
                  <c:v>1091</c:v>
                </c:pt>
                <c:pt idx="5">
                  <c:v>1193</c:v>
                </c:pt>
                <c:pt idx="6">
                  <c:v>1010</c:v>
                </c:pt>
                <c:pt idx="7">
                  <c:v>737</c:v>
                </c:pt>
                <c:pt idx="8">
                  <c:v>848</c:v>
                </c:pt>
                <c:pt idx="9">
                  <c:v>717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94-4D15-BD00-B254E3773F1D}"/>
            </c:ext>
          </c:extLst>
        </c:ser>
        <c:ser>
          <c:idx val="11"/>
          <c:order val="8"/>
          <c:tx>
            <c:strRef>
              <c:f>'Charts Annual (Samples)'!$AJ$134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(Samples)'!$AK$134:$AU$134</c:f>
              <c:numCache>
                <c:formatCode>#,##0</c:formatCode>
                <c:ptCount val="11"/>
                <c:pt idx="0">
                  <c:v>5925</c:v>
                </c:pt>
                <c:pt idx="1">
                  <c:v>7050</c:v>
                </c:pt>
                <c:pt idx="2">
                  <c:v>7871</c:v>
                </c:pt>
                <c:pt idx="3">
                  <c:v>8274</c:v>
                </c:pt>
                <c:pt idx="4">
                  <c:v>7044</c:v>
                </c:pt>
                <c:pt idx="5">
                  <c:v>10586</c:v>
                </c:pt>
                <c:pt idx="6">
                  <c:v>7809</c:v>
                </c:pt>
                <c:pt idx="7">
                  <c:v>5763</c:v>
                </c:pt>
                <c:pt idx="8">
                  <c:v>5418</c:v>
                </c:pt>
                <c:pt idx="9">
                  <c:v>4397</c:v>
                </c:pt>
                <c:pt idx="10">
                  <c:v>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94-4D15-BD00-B254E3773F1D}"/>
            </c:ext>
          </c:extLst>
        </c:ser>
        <c:ser>
          <c:idx val="12"/>
          <c:order val="9"/>
          <c:tx>
            <c:strRef>
              <c:f>'Charts Annual (Samples)'!$AJ$135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(Samples)'!$AK$135:$AU$135</c:f>
              <c:numCache>
                <c:formatCode>#,##0</c:formatCode>
                <c:ptCount val="11"/>
                <c:pt idx="0">
                  <c:v>2520</c:v>
                </c:pt>
                <c:pt idx="1">
                  <c:v>2030</c:v>
                </c:pt>
                <c:pt idx="2">
                  <c:v>3248</c:v>
                </c:pt>
                <c:pt idx="3">
                  <c:v>3472</c:v>
                </c:pt>
                <c:pt idx="4">
                  <c:v>3870</c:v>
                </c:pt>
                <c:pt idx="5">
                  <c:v>3852</c:v>
                </c:pt>
                <c:pt idx="6">
                  <c:v>3998</c:v>
                </c:pt>
                <c:pt idx="7">
                  <c:v>3790</c:v>
                </c:pt>
                <c:pt idx="8">
                  <c:v>3384</c:v>
                </c:pt>
                <c:pt idx="9">
                  <c:v>3504</c:v>
                </c:pt>
                <c:pt idx="10">
                  <c:v>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94-4D15-BD00-B254E3773F1D}"/>
            </c:ext>
          </c:extLst>
        </c:ser>
        <c:ser>
          <c:idx val="13"/>
          <c:order val="10"/>
          <c:tx>
            <c:strRef>
              <c:f>'Charts Annual (Samples)'!$AJ$136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(Samples)'!$AK$136:$AU$136</c:f>
              <c:numCache>
                <c:formatCode>#,##0</c:formatCode>
                <c:ptCount val="11"/>
                <c:pt idx="0">
                  <c:v>2751</c:v>
                </c:pt>
                <c:pt idx="1">
                  <c:v>2270</c:v>
                </c:pt>
                <c:pt idx="2">
                  <c:v>3394</c:v>
                </c:pt>
                <c:pt idx="3">
                  <c:v>3569</c:v>
                </c:pt>
                <c:pt idx="4">
                  <c:v>3062</c:v>
                </c:pt>
                <c:pt idx="5">
                  <c:v>2923</c:v>
                </c:pt>
                <c:pt idx="6">
                  <c:v>3123</c:v>
                </c:pt>
                <c:pt idx="7">
                  <c:v>3381</c:v>
                </c:pt>
                <c:pt idx="8">
                  <c:v>3279</c:v>
                </c:pt>
                <c:pt idx="9">
                  <c:v>3130</c:v>
                </c:pt>
                <c:pt idx="10">
                  <c:v>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94-4D15-BD00-B254E3773F1D}"/>
            </c:ext>
          </c:extLst>
        </c:ser>
        <c:ser>
          <c:idx val="0"/>
          <c:order val="11"/>
          <c:tx>
            <c:strRef>
              <c:f>'Charts Annual (Samples)'!$AJ$137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(Samples)'!$AK$137:$AU$137</c:f>
              <c:numCache>
                <c:formatCode>#,##0</c:formatCode>
                <c:ptCount val="11"/>
                <c:pt idx="0">
                  <c:v>1632</c:v>
                </c:pt>
                <c:pt idx="1">
                  <c:v>1502</c:v>
                </c:pt>
                <c:pt idx="2">
                  <c:v>1580</c:v>
                </c:pt>
                <c:pt idx="3">
                  <c:v>1752</c:v>
                </c:pt>
                <c:pt idx="4">
                  <c:v>1993</c:v>
                </c:pt>
                <c:pt idx="5">
                  <c:v>2410</c:v>
                </c:pt>
                <c:pt idx="6">
                  <c:v>2230</c:v>
                </c:pt>
                <c:pt idx="7">
                  <c:v>1998</c:v>
                </c:pt>
                <c:pt idx="8">
                  <c:v>2155</c:v>
                </c:pt>
                <c:pt idx="9">
                  <c:v>2273</c:v>
                </c:pt>
                <c:pt idx="10">
                  <c:v>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94-4D15-BD00-B254E377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66376"/>
        <c:axId val="317666760"/>
      </c:lineChart>
      <c:catAx>
        <c:axId val="317666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666760"/>
        <c:crosses val="autoZero"/>
        <c:auto val="1"/>
        <c:lblAlgn val="ctr"/>
        <c:lblOffset val="100"/>
        <c:noMultiLvlLbl val="0"/>
      </c:catAx>
      <c:valAx>
        <c:axId val="317666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666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Combined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4"/>
          <c:order val="0"/>
          <c:tx>
            <c:strRef>
              <c:f>'Charts Annual (Samples)'!$AJ$145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(Samples)'!$AK$145:$AU$145</c:f>
              <c:numCache>
                <c:formatCode>#,##0</c:formatCode>
                <c:ptCount val="11"/>
                <c:pt idx="0">
                  <c:v>1409</c:v>
                </c:pt>
                <c:pt idx="1">
                  <c:v>1294</c:v>
                </c:pt>
                <c:pt idx="2">
                  <c:v>1250</c:v>
                </c:pt>
                <c:pt idx="3">
                  <c:v>1492</c:v>
                </c:pt>
                <c:pt idx="4">
                  <c:v>1632</c:v>
                </c:pt>
                <c:pt idx="5">
                  <c:v>1983</c:v>
                </c:pt>
                <c:pt idx="6">
                  <c:v>1423</c:v>
                </c:pt>
                <c:pt idx="7">
                  <c:v>2268</c:v>
                </c:pt>
                <c:pt idx="8">
                  <c:v>2218</c:v>
                </c:pt>
                <c:pt idx="9">
                  <c:v>2440</c:v>
                </c:pt>
                <c:pt idx="10">
                  <c:v>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9-4EBE-BE41-F30F6297A12B}"/>
            </c:ext>
          </c:extLst>
        </c:ser>
        <c:ser>
          <c:idx val="5"/>
          <c:order val="1"/>
          <c:tx>
            <c:strRef>
              <c:f>'Charts Annual (Samples)'!$AJ$146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(Samples)'!$AK$146:$AU$146</c:f>
              <c:numCache>
                <c:formatCode>#,##0</c:formatCode>
                <c:ptCount val="11"/>
                <c:pt idx="0">
                  <c:v>4872</c:v>
                </c:pt>
                <c:pt idx="1">
                  <c:v>6001</c:v>
                </c:pt>
                <c:pt idx="2">
                  <c:v>5651</c:v>
                </c:pt>
                <c:pt idx="3">
                  <c:v>4915</c:v>
                </c:pt>
                <c:pt idx="4">
                  <c:v>5628</c:v>
                </c:pt>
                <c:pt idx="5">
                  <c:v>5361</c:v>
                </c:pt>
                <c:pt idx="6">
                  <c:v>4676</c:v>
                </c:pt>
                <c:pt idx="7">
                  <c:v>3684</c:v>
                </c:pt>
                <c:pt idx="8">
                  <c:v>2984</c:v>
                </c:pt>
                <c:pt idx="9">
                  <c:v>2854</c:v>
                </c:pt>
                <c:pt idx="10">
                  <c:v>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9-4EBE-BE41-F30F6297A12B}"/>
            </c:ext>
          </c:extLst>
        </c:ser>
        <c:ser>
          <c:idx val="6"/>
          <c:order val="2"/>
          <c:tx>
            <c:strRef>
              <c:f>'Charts Annual (Samples)'!$AJ$147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(Samples)'!$AK$147:$AU$147</c:f>
              <c:numCache>
                <c:formatCode>#,##0</c:formatCode>
                <c:ptCount val="11"/>
                <c:pt idx="0">
                  <c:v>3931</c:v>
                </c:pt>
                <c:pt idx="1">
                  <c:v>4545</c:v>
                </c:pt>
                <c:pt idx="2">
                  <c:v>4598</c:v>
                </c:pt>
                <c:pt idx="3">
                  <c:v>5075</c:v>
                </c:pt>
                <c:pt idx="4">
                  <c:v>4331</c:v>
                </c:pt>
                <c:pt idx="5">
                  <c:v>3360</c:v>
                </c:pt>
                <c:pt idx="6">
                  <c:v>4112</c:v>
                </c:pt>
                <c:pt idx="7">
                  <c:v>3565</c:v>
                </c:pt>
                <c:pt idx="8">
                  <c:v>2961</c:v>
                </c:pt>
                <c:pt idx="9">
                  <c:v>2123</c:v>
                </c:pt>
                <c:pt idx="10">
                  <c:v>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9-4EBE-BE41-F30F6297A12B}"/>
            </c:ext>
          </c:extLst>
        </c:ser>
        <c:ser>
          <c:idx val="7"/>
          <c:order val="3"/>
          <c:tx>
            <c:strRef>
              <c:f>'Charts Annual (Samples)'!$AJ$148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(Samples)'!$AK$148:$AU$148</c:f>
              <c:numCache>
                <c:formatCode>#,##0</c:formatCode>
                <c:ptCount val="11"/>
                <c:pt idx="0">
                  <c:v>1374</c:v>
                </c:pt>
                <c:pt idx="1">
                  <c:v>1282</c:v>
                </c:pt>
                <c:pt idx="2">
                  <c:v>954</c:v>
                </c:pt>
                <c:pt idx="3">
                  <c:v>743</c:v>
                </c:pt>
                <c:pt idx="4">
                  <c:v>678</c:v>
                </c:pt>
                <c:pt idx="5">
                  <c:v>617</c:v>
                </c:pt>
                <c:pt idx="6">
                  <c:v>427</c:v>
                </c:pt>
                <c:pt idx="7">
                  <c:v>457</c:v>
                </c:pt>
                <c:pt idx="8">
                  <c:v>547</c:v>
                </c:pt>
                <c:pt idx="9">
                  <c:v>526</c:v>
                </c:pt>
                <c:pt idx="10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9-4EBE-BE41-F30F6297A12B}"/>
            </c:ext>
          </c:extLst>
        </c:ser>
        <c:ser>
          <c:idx val="8"/>
          <c:order val="4"/>
          <c:tx>
            <c:strRef>
              <c:f>'Charts Annual (Samples)'!$AJ$149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(Samples)'!$AK$149:$AU$149</c:f>
              <c:numCache>
                <c:formatCode>#,##0</c:formatCode>
                <c:ptCount val="11"/>
                <c:pt idx="0">
                  <c:v>9960</c:v>
                </c:pt>
                <c:pt idx="1">
                  <c:v>10039</c:v>
                </c:pt>
                <c:pt idx="2">
                  <c:v>9115</c:v>
                </c:pt>
                <c:pt idx="3">
                  <c:v>10435</c:v>
                </c:pt>
                <c:pt idx="4">
                  <c:v>10856</c:v>
                </c:pt>
                <c:pt idx="5">
                  <c:v>10457</c:v>
                </c:pt>
                <c:pt idx="6">
                  <c:v>10268</c:v>
                </c:pt>
                <c:pt idx="7">
                  <c:v>8673</c:v>
                </c:pt>
                <c:pt idx="8">
                  <c:v>8614</c:v>
                </c:pt>
                <c:pt idx="9">
                  <c:v>8737</c:v>
                </c:pt>
                <c:pt idx="10">
                  <c:v>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39-4EBE-BE41-F30F6297A12B}"/>
            </c:ext>
          </c:extLst>
        </c:ser>
        <c:ser>
          <c:idx val="9"/>
          <c:order val="5"/>
          <c:tx>
            <c:strRef>
              <c:f>'Charts Annual (Samples)'!$AJ$150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(Samples)'!$AK$150:$AU$150</c:f>
              <c:numCache>
                <c:formatCode>#,##0</c:formatCode>
                <c:ptCount val="11"/>
                <c:pt idx="0">
                  <c:v>2549</c:v>
                </c:pt>
                <c:pt idx="1">
                  <c:v>4613</c:v>
                </c:pt>
                <c:pt idx="2">
                  <c:v>2494</c:v>
                </c:pt>
                <c:pt idx="3">
                  <c:v>2239</c:v>
                </c:pt>
                <c:pt idx="4">
                  <c:v>2477</c:v>
                </c:pt>
                <c:pt idx="5">
                  <c:v>3384</c:v>
                </c:pt>
                <c:pt idx="6">
                  <c:v>2183</c:v>
                </c:pt>
                <c:pt idx="7">
                  <c:v>6516</c:v>
                </c:pt>
                <c:pt idx="8">
                  <c:v>8689</c:v>
                </c:pt>
                <c:pt idx="9">
                  <c:v>7866</c:v>
                </c:pt>
                <c:pt idx="10">
                  <c:v>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39-4EBE-BE41-F30F6297A12B}"/>
            </c:ext>
          </c:extLst>
        </c:ser>
        <c:ser>
          <c:idx val="10"/>
          <c:order val="6"/>
          <c:tx>
            <c:strRef>
              <c:f>'Charts Annual (Samples)'!$AJ$151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(Samples)'!$AK$151:$AU$151</c:f>
              <c:numCache>
                <c:formatCode>#,##0</c:formatCode>
                <c:ptCount val="11"/>
                <c:pt idx="0">
                  <c:v>8191</c:v>
                </c:pt>
                <c:pt idx="1">
                  <c:v>7186</c:v>
                </c:pt>
                <c:pt idx="2">
                  <c:v>6272</c:v>
                </c:pt>
                <c:pt idx="3">
                  <c:v>6302</c:v>
                </c:pt>
                <c:pt idx="4">
                  <c:v>5997</c:v>
                </c:pt>
                <c:pt idx="5">
                  <c:v>6138</c:v>
                </c:pt>
                <c:pt idx="6">
                  <c:v>5880</c:v>
                </c:pt>
                <c:pt idx="7">
                  <c:v>5130</c:v>
                </c:pt>
                <c:pt idx="8">
                  <c:v>3962</c:v>
                </c:pt>
                <c:pt idx="9">
                  <c:v>4287</c:v>
                </c:pt>
                <c:pt idx="10">
                  <c:v>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39-4EBE-BE41-F30F6297A12B}"/>
            </c:ext>
          </c:extLst>
        </c:ser>
        <c:ser>
          <c:idx val="11"/>
          <c:order val="7"/>
          <c:tx>
            <c:strRef>
              <c:f>'Charts Annual (Samples)'!$AJ$152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(Samples)'!$AK$152:$AU$152</c:f>
              <c:numCache>
                <c:formatCode>#,##0</c:formatCode>
                <c:ptCount val="11"/>
                <c:pt idx="0">
                  <c:v>2235</c:v>
                </c:pt>
                <c:pt idx="1">
                  <c:v>2274</c:v>
                </c:pt>
                <c:pt idx="2">
                  <c:v>1968</c:v>
                </c:pt>
                <c:pt idx="3">
                  <c:v>1902</c:v>
                </c:pt>
                <c:pt idx="4">
                  <c:v>2036</c:v>
                </c:pt>
                <c:pt idx="5">
                  <c:v>2214</c:v>
                </c:pt>
                <c:pt idx="6">
                  <c:v>1831</c:v>
                </c:pt>
                <c:pt idx="7">
                  <c:v>1674</c:v>
                </c:pt>
                <c:pt idx="8">
                  <c:v>1703</c:v>
                </c:pt>
                <c:pt idx="9">
                  <c:v>1694</c:v>
                </c:pt>
                <c:pt idx="10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39-4EBE-BE41-F30F6297A12B}"/>
            </c:ext>
          </c:extLst>
        </c:ser>
        <c:ser>
          <c:idx val="12"/>
          <c:order val="8"/>
          <c:tx>
            <c:strRef>
              <c:f>'Charts Annual (Samples)'!$AJ$153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(Samples)'!$AK$153:$AU$153</c:f>
              <c:numCache>
                <c:formatCode>#,##0</c:formatCode>
                <c:ptCount val="11"/>
                <c:pt idx="0">
                  <c:v>11939</c:v>
                </c:pt>
                <c:pt idx="1">
                  <c:v>13050</c:v>
                </c:pt>
                <c:pt idx="2">
                  <c:v>10667</c:v>
                </c:pt>
                <c:pt idx="3">
                  <c:v>10783</c:v>
                </c:pt>
                <c:pt idx="4">
                  <c:v>9089</c:v>
                </c:pt>
                <c:pt idx="5">
                  <c:v>12645</c:v>
                </c:pt>
                <c:pt idx="6">
                  <c:v>11678</c:v>
                </c:pt>
                <c:pt idx="7">
                  <c:v>10514</c:v>
                </c:pt>
                <c:pt idx="8">
                  <c:v>9380</c:v>
                </c:pt>
                <c:pt idx="9">
                  <c:v>9664</c:v>
                </c:pt>
                <c:pt idx="10">
                  <c:v>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39-4EBE-BE41-F30F6297A12B}"/>
            </c:ext>
          </c:extLst>
        </c:ser>
        <c:ser>
          <c:idx val="13"/>
          <c:order val="9"/>
          <c:tx>
            <c:strRef>
              <c:f>'Charts Annual (Samples)'!$AJ$154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(Samples)'!$AK$154:$AU$154</c:f>
              <c:numCache>
                <c:formatCode>#,##0</c:formatCode>
                <c:ptCount val="11"/>
                <c:pt idx="0">
                  <c:v>2965</c:v>
                </c:pt>
                <c:pt idx="1">
                  <c:v>2145</c:v>
                </c:pt>
                <c:pt idx="2">
                  <c:v>3895</c:v>
                </c:pt>
                <c:pt idx="3">
                  <c:v>4837</c:v>
                </c:pt>
                <c:pt idx="4">
                  <c:v>5945</c:v>
                </c:pt>
                <c:pt idx="5">
                  <c:v>5663</c:v>
                </c:pt>
                <c:pt idx="6">
                  <c:v>5776</c:v>
                </c:pt>
                <c:pt idx="7">
                  <c:v>5681</c:v>
                </c:pt>
                <c:pt idx="8">
                  <c:v>5112</c:v>
                </c:pt>
                <c:pt idx="9">
                  <c:v>4810</c:v>
                </c:pt>
                <c:pt idx="10">
                  <c:v>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39-4EBE-BE41-F30F6297A12B}"/>
            </c:ext>
          </c:extLst>
        </c:ser>
        <c:ser>
          <c:idx val="0"/>
          <c:order val="10"/>
          <c:tx>
            <c:strRef>
              <c:f>'Charts Annual (Samples)'!$AJ$155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(Samples)'!$AK$155:$AU$155</c:f>
              <c:numCache>
                <c:formatCode>#,##0</c:formatCode>
                <c:ptCount val="11"/>
                <c:pt idx="0">
                  <c:v>3622</c:v>
                </c:pt>
                <c:pt idx="1">
                  <c:v>4069</c:v>
                </c:pt>
                <c:pt idx="2">
                  <c:v>4712</c:v>
                </c:pt>
                <c:pt idx="3">
                  <c:v>4719</c:v>
                </c:pt>
                <c:pt idx="4">
                  <c:v>4166</c:v>
                </c:pt>
                <c:pt idx="5">
                  <c:v>5278</c:v>
                </c:pt>
                <c:pt idx="6">
                  <c:v>4184</c:v>
                </c:pt>
                <c:pt idx="7">
                  <c:v>5172</c:v>
                </c:pt>
                <c:pt idx="8">
                  <c:v>5570</c:v>
                </c:pt>
                <c:pt idx="9">
                  <c:v>4675</c:v>
                </c:pt>
                <c:pt idx="10">
                  <c:v>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39-4EBE-BE41-F30F6297A12B}"/>
            </c:ext>
          </c:extLst>
        </c:ser>
        <c:ser>
          <c:idx val="1"/>
          <c:order val="11"/>
          <c:tx>
            <c:strRef>
              <c:f>'Charts Annual (Samples)'!$AJ$156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(Samples)'!$AK$156:$AU$156</c:f>
              <c:numCache>
                <c:formatCode>#,##0</c:formatCode>
                <c:ptCount val="11"/>
                <c:pt idx="0">
                  <c:v>4081</c:v>
                </c:pt>
                <c:pt idx="1">
                  <c:v>3529</c:v>
                </c:pt>
                <c:pt idx="2">
                  <c:v>3585</c:v>
                </c:pt>
                <c:pt idx="3">
                  <c:v>5233</c:v>
                </c:pt>
                <c:pt idx="4">
                  <c:v>11878</c:v>
                </c:pt>
                <c:pt idx="5">
                  <c:v>6988</c:v>
                </c:pt>
                <c:pt idx="6">
                  <c:v>5927</c:v>
                </c:pt>
                <c:pt idx="7">
                  <c:v>5299</c:v>
                </c:pt>
                <c:pt idx="8">
                  <c:v>6545</c:v>
                </c:pt>
                <c:pt idx="9">
                  <c:v>5843</c:v>
                </c:pt>
                <c:pt idx="10">
                  <c:v>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39-4EBE-BE41-F30F6297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01256"/>
        <c:axId val="317901640"/>
      </c:lineChart>
      <c:catAx>
        <c:axId val="31790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901640"/>
        <c:crosses val="autoZero"/>
        <c:auto val="1"/>
        <c:lblAlgn val="ctr"/>
        <c:lblOffset val="100"/>
        <c:noMultiLvlLbl val="0"/>
      </c:catAx>
      <c:valAx>
        <c:axId val="317901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9012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 HeadCount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'Charts Annual (Samples)'!$AJ$67</c:f>
              <c:strCache>
                <c:ptCount val="1"/>
                <c:pt idx="0">
                  <c:v>Community Colleges</c:v>
                </c:pt>
              </c:strCache>
            </c:strRef>
          </c:tx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(Samples)'!$AK$67:$AV$67</c:f>
              <c:numCache>
                <c:formatCode>#,##0</c:formatCode>
                <c:ptCount val="12"/>
                <c:pt idx="0">
                  <c:v>40462</c:v>
                </c:pt>
                <c:pt idx="1">
                  <c:v>38789</c:v>
                </c:pt>
                <c:pt idx="2">
                  <c:v>39149</c:v>
                </c:pt>
                <c:pt idx="3">
                  <c:v>38044</c:v>
                </c:pt>
                <c:pt idx="4">
                  <c:v>38973</c:v>
                </c:pt>
                <c:pt idx="5">
                  <c:v>39162</c:v>
                </c:pt>
                <c:pt idx="6">
                  <c:v>40372</c:v>
                </c:pt>
                <c:pt idx="7">
                  <c:v>37445</c:v>
                </c:pt>
                <c:pt idx="8">
                  <c:v>33440</c:v>
                </c:pt>
                <c:pt idx="9">
                  <c:v>31067</c:v>
                </c:pt>
                <c:pt idx="10">
                  <c:v>30601</c:v>
                </c:pt>
                <c:pt idx="11">
                  <c:v>29306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F-44A1-B1F7-675A27689624}"/>
            </c:ext>
          </c:extLst>
        </c:ser>
        <c:ser>
          <c:idx val="2"/>
          <c:order val="1"/>
          <c:tx>
            <c:strRef>
              <c:f>'Charts Annual (Samples)'!$AJ$68</c:f>
              <c:strCache>
                <c:ptCount val="1"/>
                <c:pt idx="0">
                  <c:v>Charter Oak</c:v>
                </c:pt>
              </c:strCache>
            </c:strRef>
          </c:tx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(Samples)'!$AK$68:$AV$68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F-44A1-B1F7-675A27689624}"/>
            </c:ext>
          </c:extLst>
        </c:ser>
        <c:ser>
          <c:idx val="3"/>
          <c:order val="2"/>
          <c:tx>
            <c:strRef>
              <c:f>'Charts Annual (Samples)'!$AJ$69</c:f>
              <c:strCache>
                <c:ptCount val="1"/>
                <c:pt idx="0">
                  <c:v>State Universities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</c:spPr>
          </c:marker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(Samples)'!$AK$69:$AV$69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F-44A1-B1F7-675A2768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90520"/>
        <c:axId val="213513200"/>
      </c:lineChart>
      <c:catAx>
        <c:axId val="31799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13200"/>
        <c:crosses val="autoZero"/>
        <c:auto val="1"/>
        <c:lblAlgn val="ctr"/>
        <c:lblOffset val="100"/>
        <c:noMultiLvlLbl val="0"/>
      </c:catAx>
      <c:valAx>
        <c:axId val="213513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7990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Registrations:</a:t>
            </a:r>
            <a:r>
              <a:rPr lang="en-US" baseline="0"/>
              <a:t> Worforce Development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892957657401407E-2"/>
          <c:y val="0.18629278483046799"/>
          <c:w val="0.72063245106409946"/>
          <c:h val="0.6955591265377542"/>
        </c:manualLayout>
      </c:layout>
      <c:lineChart>
        <c:grouping val="standard"/>
        <c:varyColors val="0"/>
        <c:ser>
          <c:idx val="2"/>
          <c:order val="0"/>
          <c:tx>
            <c:strRef>
              <c:f>'Charts Annual (Samples)'!$AJ$72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(Samples)'!$AK$72:$AU$72</c:f>
              <c:numCache>
                <c:formatCode>#,##0</c:formatCode>
                <c:ptCount val="11"/>
                <c:pt idx="0">
                  <c:v>29185</c:v>
                </c:pt>
                <c:pt idx="1">
                  <c:v>29494</c:v>
                </c:pt>
                <c:pt idx="2">
                  <c:v>25409</c:v>
                </c:pt>
                <c:pt idx="3">
                  <c:v>28427</c:v>
                </c:pt>
                <c:pt idx="4">
                  <c:v>34728</c:v>
                </c:pt>
                <c:pt idx="5">
                  <c:v>30338</c:v>
                </c:pt>
                <c:pt idx="6">
                  <c:v>28316</c:v>
                </c:pt>
                <c:pt idx="7">
                  <c:v>28401</c:v>
                </c:pt>
                <c:pt idx="8">
                  <c:v>27209</c:v>
                </c:pt>
                <c:pt idx="9">
                  <c:v>26519</c:v>
                </c:pt>
                <c:pt idx="10">
                  <c:v>28096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C-46FD-8B61-400DF90D0F98}"/>
            </c:ext>
          </c:extLst>
        </c:ser>
        <c:ser>
          <c:idx val="3"/>
          <c:order val="1"/>
          <c:tx>
            <c:strRef>
              <c:f>'Charts Annual (Samples)'!$AJ$73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(Samples)'!$AK$73:$AU$73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C-46FD-8B61-400DF90D0F98}"/>
            </c:ext>
          </c:extLst>
        </c:ser>
        <c:ser>
          <c:idx val="0"/>
          <c:order val="2"/>
          <c:tx>
            <c:strRef>
              <c:f>'Charts Annual (Samples)'!$AJ$74</c:f>
              <c:strCache>
                <c:ptCount val="1"/>
                <c:pt idx="0">
                  <c:v>State Universities</c:v>
                </c:pt>
              </c:strCache>
            </c:strRef>
          </c:tx>
          <c:marker>
            <c:symbol val="square"/>
            <c:size val="7"/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(Samples)'!$AK$74:$AU$74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C-46FD-8B61-400DF90D0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14376"/>
        <c:axId val="213514768"/>
      </c:lineChart>
      <c:catAx>
        <c:axId val="21351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14768"/>
        <c:crosses val="autoZero"/>
        <c:auto val="1"/>
        <c:lblAlgn val="ctr"/>
        <c:lblOffset val="100"/>
        <c:noMultiLvlLbl val="0"/>
      </c:catAx>
      <c:valAx>
        <c:axId val="21351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514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</a:t>
            </a:r>
            <a:r>
              <a:rPr lang="en-US" baseline="0"/>
              <a:t> Registrations: Personal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'Charts Annual (Samples)'!$AJ$77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(Samples)'!$AK$77:$AU$77</c:f>
              <c:numCache>
                <c:formatCode>#,##0</c:formatCode>
                <c:ptCount val="11"/>
                <c:pt idx="0">
                  <c:v>27943</c:v>
                </c:pt>
                <c:pt idx="1">
                  <c:v>30533</c:v>
                </c:pt>
                <c:pt idx="2">
                  <c:v>29752</c:v>
                </c:pt>
                <c:pt idx="3">
                  <c:v>30248</c:v>
                </c:pt>
                <c:pt idx="4">
                  <c:v>29985</c:v>
                </c:pt>
                <c:pt idx="5">
                  <c:v>33750</c:v>
                </c:pt>
                <c:pt idx="6">
                  <c:v>30049</c:v>
                </c:pt>
                <c:pt idx="7">
                  <c:v>30232</c:v>
                </c:pt>
                <c:pt idx="8">
                  <c:v>31076</c:v>
                </c:pt>
                <c:pt idx="9">
                  <c:v>29000</c:v>
                </c:pt>
                <c:pt idx="10">
                  <c:v>28295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7-4BA6-A92E-0A33A81A0767}"/>
            </c:ext>
          </c:extLst>
        </c:ser>
        <c:ser>
          <c:idx val="3"/>
          <c:order val="1"/>
          <c:tx>
            <c:strRef>
              <c:f>'Charts Annual (Samples)'!$AJ$78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 w="0">
                <a:noFill/>
              </a:ln>
            </c:spPr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(Samples)'!$AK$78:$AU$78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7-4BA6-A92E-0A33A81A0767}"/>
            </c:ext>
          </c:extLst>
        </c:ser>
        <c:ser>
          <c:idx val="0"/>
          <c:order val="2"/>
          <c:tx>
            <c:strRef>
              <c:f>'Charts Annual (Samples)'!$AJ$79</c:f>
              <c:strCache>
                <c:ptCount val="1"/>
                <c:pt idx="0">
                  <c:v>State Universities</c:v>
                </c:pt>
              </c:strCache>
            </c:strRef>
          </c:tx>
          <c:marker>
            <c:symbol val="square"/>
            <c:size val="7"/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(Samples)'!$AK$79:$AU$79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7-4BA6-A92E-0A33A81A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15552"/>
        <c:axId val="318023448"/>
      </c:lineChart>
      <c:catAx>
        <c:axId val="21351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023448"/>
        <c:crosses val="autoZero"/>
        <c:auto val="1"/>
        <c:lblAlgn val="ctr"/>
        <c:lblOffset val="100"/>
        <c:noMultiLvlLbl val="0"/>
      </c:catAx>
      <c:valAx>
        <c:axId val="318023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51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 Registrations: Combined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'Charts Annual (Samples)'!$AJ$82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(Samples)'!$AK$82:$AU$82</c:f>
              <c:numCache>
                <c:formatCode>#,##0</c:formatCode>
                <c:ptCount val="11"/>
                <c:pt idx="0">
                  <c:v>57128</c:v>
                </c:pt>
                <c:pt idx="1">
                  <c:v>60027</c:v>
                </c:pt>
                <c:pt idx="2">
                  <c:v>55161</c:v>
                </c:pt>
                <c:pt idx="3">
                  <c:v>58675</c:v>
                </c:pt>
                <c:pt idx="4">
                  <c:v>64713</c:v>
                </c:pt>
                <c:pt idx="5">
                  <c:v>64088</c:v>
                </c:pt>
                <c:pt idx="6">
                  <c:v>58365</c:v>
                </c:pt>
                <c:pt idx="7">
                  <c:v>58633</c:v>
                </c:pt>
                <c:pt idx="8">
                  <c:v>58285</c:v>
                </c:pt>
                <c:pt idx="9">
                  <c:v>55519</c:v>
                </c:pt>
                <c:pt idx="10">
                  <c:v>56391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5-4C02-9A67-F9C4DED9C0CD}"/>
            </c:ext>
          </c:extLst>
        </c:ser>
        <c:ser>
          <c:idx val="0"/>
          <c:order val="1"/>
          <c:tx>
            <c:strRef>
              <c:f>'Charts Annual (Samples)'!$AJ$83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(Samples)'!$AQ$58:$AU$58</c:f>
              <c:numCache>
                <c:formatCode>#,##0</c:formatCode>
                <c:ptCount val="5"/>
                <c:pt idx="0">
                  <c:v>98096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5-4C02-9A67-F9C4DED9C0CD}"/>
            </c:ext>
          </c:extLst>
        </c:ser>
        <c:ser>
          <c:idx val="1"/>
          <c:order val="2"/>
          <c:tx>
            <c:strRef>
              <c:f>'Charts Annual (Samples)'!$AJ$84</c:f>
              <c:strCache>
                <c:ptCount val="1"/>
                <c:pt idx="0">
                  <c:v>State Universities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(Samples)'!$AQ$59:$AU$59</c:f>
              <c:numCache>
                <c:formatCode>#,##0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5-4C02-9A67-F9C4DED9C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24232"/>
        <c:axId val="318024624"/>
      </c:lineChart>
      <c:catAx>
        <c:axId val="318024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024624"/>
        <c:crosses val="autoZero"/>
        <c:auto val="1"/>
        <c:lblAlgn val="ctr"/>
        <c:lblOffset val="100"/>
        <c:noMultiLvlLbl val="0"/>
      </c:catAx>
      <c:valAx>
        <c:axId val="318024624"/>
        <c:scaling>
          <c:orientation val="minMax"/>
          <c:max val="6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024232"/>
        <c:crosses val="autoZero"/>
        <c:crossBetween val="between"/>
        <c:majorUnit val="50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Headcount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173939550634322"/>
                  <c:y val="8.84778402699663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C6-466D-8D09-89EEE7D1AE89}"/>
                </c:ext>
              </c:extLst>
            </c:dLbl>
            <c:dLbl>
              <c:idx val="1"/>
              <c:layout>
                <c:manualLayout>
                  <c:x val="-0.1930017582753612"/>
                  <c:y val="-9.57915109096211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6-466D-8D09-89EEE7D1AE89}"/>
                </c:ext>
              </c:extLst>
            </c:dLbl>
            <c:dLbl>
              <c:idx val="3"/>
              <c:layout>
                <c:manualLayout>
                  <c:x val="0.16390214815381091"/>
                  <c:y val="-0.203740290039502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6-466D-8D09-89EEE7D1AE89}"/>
                </c:ext>
              </c:extLst>
            </c:dLbl>
            <c:dLbl>
              <c:idx val="4"/>
              <c:layout>
                <c:manualLayout>
                  <c:x val="0.12287765971001199"/>
                  <c:y val="-7.31875182268883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6-466D-8D09-89EEE7D1AE89}"/>
                </c:ext>
              </c:extLst>
            </c:dLbl>
            <c:dLbl>
              <c:idx val="5"/>
              <c:layout>
                <c:manualLayout>
                  <c:x val="0.15617725454221151"/>
                  <c:y val="0.10242370662850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6-466D-8D09-89EEE7D1AE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(Samples)'!$AK$10:$AK$15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(Samples)'!$AL$10:$AL$15</c:f>
              <c:numCache>
                <c:formatCode>#,##0</c:formatCode>
                <c:ptCount val="6"/>
                <c:pt idx="0">
                  <c:v>29306</c:v>
                </c:pt>
                <c:pt idx="1">
                  <c:v>29306</c:v>
                </c:pt>
                <c:pt idx="2">
                  <c:v>29306</c:v>
                </c:pt>
                <c:pt idx="3">
                  <c:v>29306</c:v>
                </c:pt>
                <c:pt idx="4">
                  <c:v>29306</c:v>
                </c:pt>
                <c:pt idx="5">
                  <c:v>29306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C6-466D-8D09-89EEE7D1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9522</xdr:colOff>
      <xdr:row>78</xdr:row>
      <xdr:rowOff>9526</xdr:rowOff>
    </xdr:from>
    <xdr:to>
      <xdr:col>15</xdr:col>
      <xdr:colOff>38099</xdr:colOff>
      <xdr:row>98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78</xdr:row>
      <xdr:rowOff>9525</xdr:rowOff>
    </xdr:from>
    <xdr:to>
      <xdr:col>29</xdr:col>
      <xdr:colOff>19052</xdr:colOff>
      <xdr:row>98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99</xdr:row>
      <xdr:rowOff>0</xdr:rowOff>
    </xdr:from>
    <xdr:to>
      <xdr:col>15</xdr:col>
      <xdr:colOff>19052</xdr:colOff>
      <xdr:row>118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9525</xdr:colOff>
      <xdr:row>99</xdr:row>
      <xdr:rowOff>9525</xdr:rowOff>
    </xdr:from>
    <xdr:to>
      <xdr:col>29</xdr:col>
      <xdr:colOff>38102</xdr:colOff>
      <xdr:row>118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44</xdr:row>
      <xdr:rowOff>0</xdr:rowOff>
    </xdr:from>
    <xdr:to>
      <xdr:col>14</xdr:col>
      <xdr:colOff>600075</xdr:colOff>
      <xdr:row>59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28</xdr:col>
      <xdr:colOff>590550</xdr:colOff>
      <xdr:row>59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59</xdr:row>
      <xdr:rowOff>161924</xdr:rowOff>
    </xdr:from>
    <xdr:to>
      <xdr:col>15</xdr:col>
      <xdr:colOff>19050</xdr:colOff>
      <xdr:row>76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60</xdr:row>
      <xdr:rowOff>0</xdr:rowOff>
    </xdr:from>
    <xdr:to>
      <xdr:col>28</xdr:col>
      <xdr:colOff>590550</xdr:colOff>
      <xdr:row>76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304801</xdr:colOff>
      <xdr:row>2</xdr:row>
      <xdr:rowOff>152400</xdr:rowOff>
    </xdr:from>
    <xdr:to>
      <xdr:col>19</xdr:col>
      <xdr:colOff>19050</xdr:colOff>
      <xdr:row>20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28575</xdr:colOff>
      <xdr:row>22</xdr:row>
      <xdr:rowOff>9525</xdr:rowOff>
    </xdr:from>
    <xdr:to>
      <xdr:col>11</xdr:col>
      <xdr:colOff>9525</xdr:colOff>
      <xdr:row>42</xdr:row>
      <xdr:rowOff>4763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304801</xdr:colOff>
      <xdr:row>21</xdr:row>
      <xdr:rowOff>171450</xdr:rowOff>
    </xdr:from>
    <xdr:to>
      <xdr:col>19</xdr:col>
      <xdr:colOff>9525</xdr:colOff>
      <xdr:row>42</xdr:row>
      <xdr:rowOff>28575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19050</xdr:colOff>
      <xdr:row>22</xdr:row>
      <xdr:rowOff>9525</xdr:rowOff>
    </xdr:from>
    <xdr:to>
      <xdr:col>27</xdr:col>
      <xdr:colOff>581025</xdr:colOff>
      <xdr:row>42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1.85546875" style="183" customWidth="1"/>
    <col min="2" max="2" width="8.5703125" style="1" bestFit="1" customWidth="1"/>
    <col min="3" max="9" width="7.7109375" style="1" customWidth="1"/>
    <col min="10" max="10" width="7.7109375" style="15" customWidth="1"/>
    <col min="11" max="13" width="7.7109375" style="1" customWidth="1"/>
    <col min="14" max="14" width="10" style="1" customWidth="1"/>
    <col min="15" max="15" width="7.7109375" style="1" customWidth="1"/>
    <col min="16" max="16" width="7" style="1" customWidth="1"/>
    <col min="17" max="20" width="7.7109375" style="1" customWidth="1"/>
    <col min="21" max="21" width="12.28515625" style="2" customWidth="1"/>
    <col min="22" max="22" width="9.140625" style="15"/>
    <col min="23" max="252" width="9.140625" style="1"/>
    <col min="253" max="253" width="11.85546875" style="1" customWidth="1"/>
    <col min="254" max="272" width="7.7109375" style="1" customWidth="1"/>
    <col min="273" max="508" width="9.140625" style="1"/>
    <col min="509" max="509" width="11.85546875" style="1" customWidth="1"/>
    <col min="510" max="528" width="7.7109375" style="1" customWidth="1"/>
    <col min="529" max="764" width="9.140625" style="1"/>
    <col min="765" max="765" width="11.85546875" style="1" customWidth="1"/>
    <col min="766" max="784" width="7.7109375" style="1" customWidth="1"/>
    <col min="785" max="1020" width="9.140625" style="1"/>
    <col min="1021" max="1021" width="11.85546875" style="1" customWidth="1"/>
    <col min="1022" max="1040" width="7.7109375" style="1" customWidth="1"/>
    <col min="1041" max="1276" width="9.140625" style="1"/>
    <col min="1277" max="1277" width="11.85546875" style="1" customWidth="1"/>
    <col min="1278" max="1296" width="7.7109375" style="1" customWidth="1"/>
    <col min="1297" max="1532" width="9.140625" style="1"/>
    <col min="1533" max="1533" width="11.85546875" style="1" customWidth="1"/>
    <col min="1534" max="1552" width="7.7109375" style="1" customWidth="1"/>
    <col min="1553" max="1788" width="9.140625" style="1"/>
    <col min="1789" max="1789" width="11.85546875" style="1" customWidth="1"/>
    <col min="1790" max="1808" width="7.7109375" style="1" customWidth="1"/>
    <col min="1809" max="2044" width="9.140625" style="1"/>
    <col min="2045" max="2045" width="11.85546875" style="1" customWidth="1"/>
    <col min="2046" max="2064" width="7.7109375" style="1" customWidth="1"/>
    <col min="2065" max="2300" width="9.140625" style="1"/>
    <col min="2301" max="2301" width="11.85546875" style="1" customWidth="1"/>
    <col min="2302" max="2320" width="7.7109375" style="1" customWidth="1"/>
    <col min="2321" max="2556" width="9.140625" style="1"/>
    <col min="2557" max="2557" width="11.85546875" style="1" customWidth="1"/>
    <col min="2558" max="2576" width="7.7109375" style="1" customWidth="1"/>
    <col min="2577" max="2812" width="9.140625" style="1"/>
    <col min="2813" max="2813" width="11.85546875" style="1" customWidth="1"/>
    <col min="2814" max="2832" width="7.7109375" style="1" customWidth="1"/>
    <col min="2833" max="3068" width="9.140625" style="1"/>
    <col min="3069" max="3069" width="11.85546875" style="1" customWidth="1"/>
    <col min="3070" max="3088" width="7.7109375" style="1" customWidth="1"/>
    <col min="3089" max="3324" width="9.140625" style="1"/>
    <col min="3325" max="3325" width="11.85546875" style="1" customWidth="1"/>
    <col min="3326" max="3344" width="7.7109375" style="1" customWidth="1"/>
    <col min="3345" max="3580" width="9.140625" style="1"/>
    <col min="3581" max="3581" width="11.85546875" style="1" customWidth="1"/>
    <col min="3582" max="3600" width="7.7109375" style="1" customWidth="1"/>
    <col min="3601" max="3836" width="9.140625" style="1"/>
    <col min="3837" max="3837" width="11.85546875" style="1" customWidth="1"/>
    <col min="3838" max="3856" width="7.7109375" style="1" customWidth="1"/>
    <col min="3857" max="4092" width="9.140625" style="1"/>
    <col min="4093" max="4093" width="11.85546875" style="1" customWidth="1"/>
    <col min="4094" max="4112" width="7.7109375" style="1" customWidth="1"/>
    <col min="4113" max="4348" width="9.140625" style="1"/>
    <col min="4349" max="4349" width="11.85546875" style="1" customWidth="1"/>
    <col min="4350" max="4368" width="7.7109375" style="1" customWidth="1"/>
    <col min="4369" max="4604" width="9.140625" style="1"/>
    <col min="4605" max="4605" width="11.85546875" style="1" customWidth="1"/>
    <col min="4606" max="4624" width="7.7109375" style="1" customWidth="1"/>
    <col min="4625" max="4860" width="9.140625" style="1"/>
    <col min="4861" max="4861" width="11.85546875" style="1" customWidth="1"/>
    <col min="4862" max="4880" width="7.7109375" style="1" customWidth="1"/>
    <col min="4881" max="5116" width="9.140625" style="1"/>
    <col min="5117" max="5117" width="11.85546875" style="1" customWidth="1"/>
    <col min="5118" max="5136" width="7.7109375" style="1" customWidth="1"/>
    <col min="5137" max="5372" width="9.140625" style="1"/>
    <col min="5373" max="5373" width="11.85546875" style="1" customWidth="1"/>
    <col min="5374" max="5392" width="7.7109375" style="1" customWidth="1"/>
    <col min="5393" max="5628" width="9.140625" style="1"/>
    <col min="5629" max="5629" width="11.85546875" style="1" customWidth="1"/>
    <col min="5630" max="5648" width="7.7109375" style="1" customWidth="1"/>
    <col min="5649" max="5884" width="9.140625" style="1"/>
    <col min="5885" max="5885" width="11.85546875" style="1" customWidth="1"/>
    <col min="5886" max="5904" width="7.7109375" style="1" customWidth="1"/>
    <col min="5905" max="6140" width="9.140625" style="1"/>
    <col min="6141" max="6141" width="11.85546875" style="1" customWidth="1"/>
    <col min="6142" max="6160" width="7.7109375" style="1" customWidth="1"/>
    <col min="6161" max="6396" width="9.140625" style="1"/>
    <col min="6397" max="6397" width="11.85546875" style="1" customWidth="1"/>
    <col min="6398" max="6416" width="7.7109375" style="1" customWidth="1"/>
    <col min="6417" max="6652" width="9.140625" style="1"/>
    <col min="6653" max="6653" width="11.85546875" style="1" customWidth="1"/>
    <col min="6654" max="6672" width="7.7109375" style="1" customWidth="1"/>
    <col min="6673" max="6908" width="9.140625" style="1"/>
    <col min="6909" max="6909" width="11.85546875" style="1" customWidth="1"/>
    <col min="6910" max="6928" width="7.7109375" style="1" customWidth="1"/>
    <col min="6929" max="7164" width="9.140625" style="1"/>
    <col min="7165" max="7165" width="11.85546875" style="1" customWidth="1"/>
    <col min="7166" max="7184" width="7.7109375" style="1" customWidth="1"/>
    <col min="7185" max="7420" width="9.140625" style="1"/>
    <col min="7421" max="7421" width="11.85546875" style="1" customWidth="1"/>
    <col min="7422" max="7440" width="7.7109375" style="1" customWidth="1"/>
    <col min="7441" max="7676" width="9.140625" style="1"/>
    <col min="7677" max="7677" width="11.85546875" style="1" customWidth="1"/>
    <col min="7678" max="7696" width="7.7109375" style="1" customWidth="1"/>
    <col min="7697" max="7932" width="9.140625" style="1"/>
    <col min="7933" max="7933" width="11.85546875" style="1" customWidth="1"/>
    <col min="7934" max="7952" width="7.7109375" style="1" customWidth="1"/>
    <col min="7953" max="8188" width="9.140625" style="1"/>
    <col min="8189" max="8189" width="11.85546875" style="1" customWidth="1"/>
    <col min="8190" max="8208" width="7.7109375" style="1" customWidth="1"/>
    <col min="8209" max="8444" width="9.140625" style="1"/>
    <col min="8445" max="8445" width="11.85546875" style="1" customWidth="1"/>
    <col min="8446" max="8464" width="7.7109375" style="1" customWidth="1"/>
    <col min="8465" max="8700" width="9.140625" style="1"/>
    <col min="8701" max="8701" width="11.85546875" style="1" customWidth="1"/>
    <col min="8702" max="8720" width="7.7109375" style="1" customWidth="1"/>
    <col min="8721" max="8956" width="9.140625" style="1"/>
    <col min="8957" max="8957" width="11.85546875" style="1" customWidth="1"/>
    <col min="8958" max="8976" width="7.7109375" style="1" customWidth="1"/>
    <col min="8977" max="9212" width="9.140625" style="1"/>
    <col min="9213" max="9213" width="11.85546875" style="1" customWidth="1"/>
    <col min="9214" max="9232" width="7.7109375" style="1" customWidth="1"/>
    <col min="9233" max="9468" width="9.140625" style="1"/>
    <col min="9469" max="9469" width="11.85546875" style="1" customWidth="1"/>
    <col min="9470" max="9488" width="7.7109375" style="1" customWidth="1"/>
    <col min="9489" max="9724" width="9.140625" style="1"/>
    <col min="9725" max="9725" width="11.85546875" style="1" customWidth="1"/>
    <col min="9726" max="9744" width="7.7109375" style="1" customWidth="1"/>
    <col min="9745" max="9980" width="9.140625" style="1"/>
    <col min="9981" max="9981" width="11.85546875" style="1" customWidth="1"/>
    <col min="9982" max="10000" width="7.7109375" style="1" customWidth="1"/>
    <col min="10001" max="10236" width="9.140625" style="1"/>
    <col min="10237" max="10237" width="11.85546875" style="1" customWidth="1"/>
    <col min="10238" max="10256" width="7.7109375" style="1" customWidth="1"/>
    <col min="10257" max="10492" width="9.140625" style="1"/>
    <col min="10493" max="10493" width="11.85546875" style="1" customWidth="1"/>
    <col min="10494" max="10512" width="7.7109375" style="1" customWidth="1"/>
    <col min="10513" max="10748" width="9.140625" style="1"/>
    <col min="10749" max="10749" width="11.85546875" style="1" customWidth="1"/>
    <col min="10750" max="10768" width="7.7109375" style="1" customWidth="1"/>
    <col min="10769" max="11004" width="9.140625" style="1"/>
    <col min="11005" max="11005" width="11.85546875" style="1" customWidth="1"/>
    <col min="11006" max="11024" width="7.7109375" style="1" customWidth="1"/>
    <col min="11025" max="11260" width="9.140625" style="1"/>
    <col min="11261" max="11261" width="11.85546875" style="1" customWidth="1"/>
    <col min="11262" max="11280" width="7.7109375" style="1" customWidth="1"/>
    <col min="11281" max="11516" width="9.140625" style="1"/>
    <col min="11517" max="11517" width="11.85546875" style="1" customWidth="1"/>
    <col min="11518" max="11536" width="7.7109375" style="1" customWidth="1"/>
    <col min="11537" max="11772" width="9.140625" style="1"/>
    <col min="11773" max="11773" width="11.85546875" style="1" customWidth="1"/>
    <col min="11774" max="11792" width="7.7109375" style="1" customWidth="1"/>
    <col min="11793" max="12028" width="9.140625" style="1"/>
    <col min="12029" max="12029" width="11.85546875" style="1" customWidth="1"/>
    <col min="12030" max="12048" width="7.7109375" style="1" customWidth="1"/>
    <col min="12049" max="12284" width="9.140625" style="1"/>
    <col min="12285" max="12285" width="11.85546875" style="1" customWidth="1"/>
    <col min="12286" max="12304" width="7.7109375" style="1" customWidth="1"/>
    <col min="12305" max="12540" width="9.140625" style="1"/>
    <col min="12541" max="12541" width="11.85546875" style="1" customWidth="1"/>
    <col min="12542" max="12560" width="7.7109375" style="1" customWidth="1"/>
    <col min="12561" max="12796" width="9.140625" style="1"/>
    <col min="12797" max="12797" width="11.85546875" style="1" customWidth="1"/>
    <col min="12798" max="12816" width="7.7109375" style="1" customWidth="1"/>
    <col min="12817" max="13052" width="9.140625" style="1"/>
    <col min="13053" max="13053" width="11.85546875" style="1" customWidth="1"/>
    <col min="13054" max="13072" width="7.7109375" style="1" customWidth="1"/>
    <col min="13073" max="13308" width="9.140625" style="1"/>
    <col min="13309" max="13309" width="11.85546875" style="1" customWidth="1"/>
    <col min="13310" max="13328" width="7.7109375" style="1" customWidth="1"/>
    <col min="13329" max="13564" width="9.140625" style="1"/>
    <col min="13565" max="13565" width="11.85546875" style="1" customWidth="1"/>
    <col min="13566" max="13584" width="7.7109375" style="1" customWidth="1"/>
    <col min="13585" max="13820" width="9.140625" style="1"/>
    <col min="13821" max="13821" width="11.85546875" style="1" customWidth="1"/>
    <col min="13822" max="13840" width="7.7109375" style="1" customWidth="1"/>
    <col min="13841" max="14076" width="9.140625" style="1"/>
    <col min="14077" max="14077" width="11.85546875" style="1" customWidth="1"/>
    <col min="14078" max="14096" width="7.7109375" style="1" customWidth="1"/>
    <col min="14097" max="14332" width="9.140625" style="1"/>
    <col min="14333" max="14333" width="11.85546875" style="1" customWidth="1"/>
    <col min="14334" max="14352" width="7.7109375" style="1" customWidth="1"/>
    <col min="14353" max="14588" width="9.140625" style="1"/>
    <col min="14589" max="14589" width="11.85546875" style="1" customWidth="1"/>
    <col min="14590" max="14608" width="7.7109375" style="1" customWidth="1"/>
    <col min="14609" max="14844" width="9.140625" style="1"/>
    <col min="14845" max="14845" width="11.85546875" style="1" customWidth="1"/>
    <col min="14846" max="14864" width="7.7109375" style="1" customWidth="1"/>
    <col min="14865" max="15100" width="9.140625" style="1"/>
    <col min="15101" max="15101" width="11.85546875" style="1" customWidth="1"/>
    <col min="15102" max="15120" width="7.7109375" style="1" customWidth="1"/>
    <col min="15121" max="15356" width="9.140625" style="1"/>
    <col min="15357" max="15357" width="11.85546875" style="1" customWidth="1"/>
    <col min="15358" max="15376" width="7.7109375" style="1" customWidth="1"/>
    <col min="15377" max="15612" width="9.140625" style="1"/>
    <col min="15613" max="15613" width="11.85546875" style="1" customWidth="1"/>
    <col min="15614" max="15632" width="7.7109375" style="1" customWidth="1"/>
    <col min="15633" max="15868" width="9.140625" style="1"/>
    <col min="15869" max="15869" width="11.85546875" style="1" customWidth="1"/>
    <col min="15870" max="15888" width="7.7109375" style="1" customWidth="1"/>
    <col min="15889" max="16124" width="9.140625" style="1"/>
    <col min="16125" max="16125" width="11.85546875" style="1" customWidth="1"/>
    <col min="16126" max="16144" width="7.7109375" style="1" customWidth="1"/>
    <col min="16145" max="16384" width="9.140625" style="1"/>
  </cols>
  <sheetData>
    <row r="1" spans="1:22" ht="19.5" x14ac:dyDescent="0.2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2" ht="16.5" x14ac:dyDescent="0.25">
      <c r="A2" s="16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x14ac:dyDescent="0.2">
      <c r="A3" s="16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9"/>
      <c r="P3" s="47"/>
      <c r="Q3" s="47"/>
      <c r="R3" s="47"/>
      <c r="S3" s="47"/>
      <c r="T3" s="47"/>
      <c r="U3" s="47"/>
    </row>
    <row r="4" spans="1:22" ht="15" customHeight="1" x14ac:dyDescent="0.2">
      <c r="A4" s="167" t="s">
        <v>0</v>
      </c>
      <c r="B4" s="216" t="s">
        <v>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  <c r="O4" s="117"/>
      <c r="P4" s="216" t="s">
        <v>2</v>
      </c>
      <c r="Q4" s="217"/>
      <c r="R4" s="217"/>
      <c r="S4" s="217"/>
      <c r="T4" s="218"/>
      <c r="U4" s="219" t="s">
        <v>71</v>
      </c>
    </row>
    <row r="5" spans="1:22" ht="85.5" customHeight="1" x14ac:dyDescent="0.2">
      <c r="A5" s="167"/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0" t="s">
        <v>12</v>
      </c>
      <c r="L5" s="120" t="s">
        <v>13</v>
      </c>
      <c r="M5" s="120" t="s">
        <v>14</v>
      </c>
      <c r="N5" s="121" t="s">
        <v>65</v>
      </c>
      <c r="O5" s="122" t="s">
        <v>70</v>
      </c>
      <c r="P5" s="120" t="s">
        <v>15</v>
      </c>
      <c r="Q5" s="120" t="s">
        <v>16</v>
      </c>
      <c r="R5" s="120" t="s">
        <v>17</v>
      </c>
      <c r="S5" s="120" t="s">
        <v>18</v>
      </c>
      <c r="T5" s="121" t="s">
        <v>66</v>
      </c>
      <c r="U5" s="220"/>
    </row>
    <row r="6" spans="1:22" ht="21.75" customHeight="1" x14ac:dyDescent="0.2">
      <c r="A6" s="168" t="s">
        <v>19</v>
      </c>
      <c r="B6" s="17">
        <f>SUM(Summer!B6+Fall!B6+Winter!B6+Spring!B6)</f>
        <v>830</v>
      </c>
      <c r="C6" s="17">
        <f>SUM(Summer!C6+Fall!C6+Winter!C6+Spring!C6)</f>
        <v>3645</v>
      </c>
      <c r="D6" s="17">
        <f>SUM(Summer!D6+Fall!D6+Winter!D6+Spring!D6)</f>
        <v>2233</v>
      </c>
      <c r="E6" s="17">
        <f>SUM(Summer!E6+Fall!E6+Winter!E6+Spring!E6)</f>
        <v>691</v>
      </c>
      <c r="F6" s="17">
        <f>SUM(Summer!F6+Fall!F6+Winter!F6+Spring!F6)</f>
        <v>3927</v>
      </c>
      <c r="G6" s="17">
        <f>SUM(Summer!G6+Fall!G6+Winter!G6+Spring!G6)</f>
        <v>1822</v>
      </c>
      <c r="H6" s="17">
        <f>SUM(Summer!H6+Fall!H6+Winter!H6+Spring!H6)</f>
        <v>5286</v>
      </c>
      <c r="I6" s="17">
        <f>SUM(Summer!I6+Fall!I6+Winter!I6+Spring!I6)</f>
        <v>972</v>
      </c>
      <c r="J6" s="17">
        <f>SUM(Summer!J6+Fall!J6+Winter!J6+Spring!J6)</f>
        <v>6014</v>
      </c>
      <c r="K6" s="17">
        <f>SUM(Summer!K6+Fall!K6+Winter!K6+Spring!K6)</f>
        <v>445</v>
      </c>
      <c r="L6" s="17">
        <f>SUM(Summer!L6+Fall!L6+Winter!L6+Spring!L6)</f>
        <v>871</v>
      </c>
      <c r="M6" s="17">
        <f>SUM(Summer!M6+Fall!M6+Winter!M6+Spring!M6)</f>
        <v>2449</v>
      </c>
      <c r="N6" s="82">
        <f>SUM(B6:M6)</f>
        <v>29185</v>
      </c>
      <c r="O6" s="83" t="s">
        <v>61</v>
      </c>
      <c r="P6" s="107" t="s">
        <v>61</v>
      </c>
      <c r="Q6" s="107" t="s">
        <v>61</v>
      </c>
      <c r="R6" s="107" t="s">
        <v>61</v>
      </c>
      <c r="S6" s="107" t="s">
        <v>61</v>
      </c>
      <c r="T6" s="108" t="s">
        <v>61</v>
      </c>
      <c r="U6" s="85">
        <f>(N6)</f>
        <v>29185</v>
      </c>
    </row>
    <row r="7" spans="1:22" ht="21.75" customHeight="1" x14ac:dyDescent="0.2">
      <c r="A7" s="169" t="s">
        <v>20</v>
      </c>
      <c r="B7" s="17">
        <f>SUM(Summer!B7+Fall!B7+Winter!B7+Spring!B7)</f>
        <v>583</v>
      </c>
      <c r="C7" s="17">
        <f>SUM(Summer!C7+Fall!C7+Winter!C7+Spring!C7)</f>
        <v>4280</v>
      </c>
      <c r="D7" s="17">
        <f>SUM(Summer!D7+Fall!D7+Winter!D7+Spring!D7)</f>
        <v>2286</v>
      </c>
      <c r="E7" s="17">
        <f>SUM(Summer!E7+Fall!E7+Winter!E7+Spring!E7)</f>
        <v>449</v>
      </c>
      <c r="F7" s="17">
        <f>SUM(Summer!F7+Fall!F7+Winter!F7+Spring!F7)</f>
        <v>3776</v>
      </c>
      <c r="G7" s="17">
        <f>SUM(Summer!G7+Fall!G7+Winter!G7+Spring!G7)</f>
        <v>2122</v>
      </c>
      <c r="H7" s="17">
        <f>SUM(Summer!H7+Fall!H7+Winter!H7+Spring!H7)</f>
        <v>4930</v>
      </c>
      <c r="I7" s="17">
        <f>SUM(Summer!I7+Fall!I7+Winter!I7+Spring!I7)</f>
        <v>1127</v>
      </c>
      <c r="J7" s="17">
        <f>SUM(Summer!J7+Fall!J7+Winter!J7+Spring!J7)</f>
        <v>6000</v>
      </c>
      <c r="K7" s="17">
        <f>SUM(Summer!K7+Fall!K7+Winter!K7+Spring!K7)</f>
        <v>115</v>
      </c>
      <c r="L7" s="17">
        <f>SUM(Summer!L7+Fall!L7+Winter!L7+Spring!L7)</f>
        <v>1799</v>
      </c>
      <c r="M7" s="17">
        <f>SUM(Summer!M7+Fall!M7+Winter!M7+Spring!M7)</f>
        <v>2027</v>
      </c>
      <c r="N7" s="82">
        <f t="shared" ref="N7:N17" si="0">SUM(B7:M7)</f>
        <v>29494</v>
      </c>
      <c r="O7" s="83" t="s">
        <v>61</v>
      </c>
      <c r="P7" s="107" t="s">
        <v>61</v>
      </c>
      <c r="Q7" s="107" t="s">
        <v>61</v>
      </c>
      <c r="R7" s="107" t="s">
        <v>61</v>
      </c>
      <c r="S7" s="107" t="s">
        <v>61</v>
      </c>
      <c r="T7" s="108" t="s">
        <v>61</v>
      </c>
      <c r="U7" s="85">
        <f t="shared" ref="U7:U22" si="1">(N7)</f>
        <v>29494</v>
      </c>
    </row>
    <row r="8" spans="1:22" ht="21.75" customHeight="1" x14ac:dyDescent="0.2">
      <c r="A8" s="169" t="s">
        <v>21</v>
      </c>
      <c r="B8" s="17">
        <f>SUM(Summer!B8+Fall!B8+Winter!B8+Spring!B8)</f>
        <v>434</v>
      </c>
      <c r="C8" s="17">
        <f>SUM(Summer!C8+Fall!C8+Winter!C8+Spring!C8)</f>
        <v>5085</v>
      </c>
      <c r="D8" s="17">
        <f>SUM(Summer!D8+Fall!D8+Winter!D8+Spring!D8)</f>
        <v>2043</v>
      </c>
      <c r="E8" s="17">
        <f>SUM(Summer!E8+Fall!E8+Winter!E8+Spring!E8)</f>
        <v>176</v>
      </c>
      <c r="F8" s="17">
        <f>SUM(Summer!F8+Fall!F8+Winter!F8+Spring!F8)</f>
        <v>3966</v>
      </c>
      <c r="G8" s="17">
        <f>SUM(Summer!G8+Fall!G8+Winter!G8+Spring!G8)</f>
        <v>1850</v>
      </c>
      <c r="H8" s="17">
        <f>SUM(Summer!H8+Fall!H8+Winter!H8+Spring!H8)</f>
        <v>3969</v>
      </c>
      <c r="I8" s="17">
        <f>SUM(Summer!I8+Fall!I8+Winter!I8+Spring!I8)</f>
        <v>1120</v>
      </c>
      <c r="J8" s="17">
        <f>SUM(Summer!J8+Fall!J8+Winter!J8+Spring!J8)</f>
        <v>2796</v>
      </c>
      <c r="K8" s="17">
        <f>SUM(Summer!K8+Fall!K8+Winter!K8+Spring!K8)</f>
        <v>647</v>
      </c>
      <c r="L8" s="17">
        <f>SUM(Summer!L8+Fall!L8+Winter!L8+Spring!L8)</f>
        <v>1318</v>
      </c>
      <c r="M8" s="17">
        <f>SUM(Summer!M8+Fall!M8+Winter!M8+Spring!M8)</f>
        <v>2005</v>
      </c>
      <c r="N8" s="82">
        <f t="shared" si="0"/>
        <v>25409</v>
      </c>
      <c r="O8" s="83" t="s">
        <v>61</v>
      </c>
      <c r="P8" s="107" t="s">
        <v>61</v>
      </c>
      <c r="Q8" s="107" t="s">
        <v>61</v>
      </c>
      <c r="R8" s="107" t="s">
        <v>61</v>
      </c>
      <c r="S8" s="107" t="s">
        <v>61</v>
      </c>
      <c r="T8" s="108" t="s">
        <v>61</v>
      </c>
      <c r="U8" s="85">
        <f t="shared" si="1"/>
        <v>25409</v>
      </c>
    </row>
    <row r="9" spans="1:22" s="2" customFormat="1" ht="21.75" customHeight="1" x14ac:dyDescent="0.2">
      <c r="A9" s="169" t="s">
        <v>22</v>
      </c>
      <c r="B9" s="17">
        <f>SUM(Summer!B9+Fall!B9+Winter!B9+Spring!B9)</f>
        <v>747</v>
      </c>
      <c r="C9" s="17">
        <f>SUM(Summer!C9+Fall!C9+Winter!C9+Spring!C9)</f>
        <v>4337</v>
      </c>
      <c r="D9" s="17">
        <f>SUM(Summer!D9+Fall!D9+Winter!D9+Spring!D9)</f>
        <v>3092</v>
      </c>
      <c r="E9" s="17">
        <f>SUM(Summer!E9+Fall!E9+Winter!E9+Spring!E9)</f>
        <v>388</v>
      </c>
      <c r="F9" s="17">
        <f>SUM(Summer!F9+Fall!F9+Winter!F9+Spring!F9)</f>
        <v>4605</v>
      </c>
      <c r="G9" s="17">
        <f>SUM(Summer!G9+Fall!G9+Winter!G9+Spring!G9)</f>
        <v>1709</v>
      </c>
      <c r="H9" s="17">
        <f>SUM(Summer!H9+Fall!H9+Winter!H9+Spring!H9)</f>
        <v>4282</v>
      </c>
      <c r="I9" s="164">
        <f>SUM(Summer!I9+Fall!I9+Winter!I9+Spring!I9)</f>
        <v>762</v>
      </c>
      <c r="J9" s="17">
        <f>SUM(Summer!J9+Fall!J9+Winter!J9+Spring!J9)</f>
        <v>2509</v>
      </c>
      <c r="K9" s="17">
        <f>SUM(Summer!K9+Fall!K9+Winter!K9+Spring!K9)</f>
        <v>1365</v>
      </c>
      <c r="L9" s="17">
        <f>SUM(Summer!L9+Fall!L9+Winter!L9+Spring!L9)</f>
        <v>1150</v>
      </c>
      <c r="M9" s="17">
        <f>SUM(Summer!M9+Fall!M9+Winter!M9+Spring!M9)</f>
        <v>3481</v>
      </c>
      <c r="N9" s="82">
        <f t="shared" si="0"/>
        <v>28427</v>
      </c>
      <c r="O9" s="83" t="s">
        <v>61</v>
      </c>
      <c r="P9" s="107" t="s">
        <v>61</v>
      </c>
      <c r="Q9" s="107" t="s">
        <v>61</v>
      </c>
      <c r="R9" s="107" t="s">
        <v>61</v>
      </c>
      <c r="S9" s="107" t="s">
        <v>61</v>
      </c>
      <c r="T9" s="108" t="s">
        <v>61</v>
      </c>
      <c r="U9" s="85">
        <f t="shared" si="1"/>
        <v>28427</v>
      </c>
      <c r="V9" s="13"/>
    </row>
    <row r="10" spans="1:22" ht="21.75" customHeight="1" x14ac:dyDescent="0.2">
      <c r="A10" s="170" t="s">
        <v>23</v>
      </c>
      <c r="B10" s="18">
        <f>SUM(Summer!B10+Fall!B10+Winter!B10+Spring!B10)</f>
        <v>545</v>
      </c>
      <c r="C10" s="18">
        <f>SUM(Summer!C10+Fall!C10+Winter!C10+Spring!C10)</f>
        <v>5192</v>
      </c>
      <c r="D10" s="18">
        <f>SUM(Summer!D10+Fall!D10+Winter!D10+Spring!D10)</f>
        <v>2498</v>
      </c>
      <c r="E10" s="18">
        <f>SUM(Summer!E10+Fall!E10+Winter!E10+Spring!E10)</f>
        <v>340</v>
      </c>
      <c r="F10" s="18">
        <f>SUM(Summer!F10+Fall!F10+Winter!F10+Spring!F10)</f>
        <v>4734</v>
      </c>
      <c r="G10" s="18">
        <f>SUM(Summer!G10+Fall!G10+Winter!G10+Spring!G10)</f>
        <v>1690</v>
      </c>
      <c r="H10" s="18">
        <f>SUM(Summer!H10+Fall!H10+Winter!H10+Spring!H10)</f>
        <v>3675</v>
      </c>
      <c r="I10" s="18">
        <f>SUM(Summer!I10+Fall!I10+Winter!I10+Spring!I10)</f>
        <v>945</v>
      </c>
      <c r="J10" s="18">
        <f>SUM(Summer!J10+Fall!J10+Winter!J10+Spring!J10)</f>
        <v>2045</v>
      </c>
      <c r="K10" s="18">
        <f>SUM(Summer!K10+Fall!K10+Winter!K10+Spring!K10)</f>
        <v>2075</v>
      </c>
      <c r="L10" s="18">
        <f>SUM(Summer!L10+Fall!L10+Winter!L10+Spring!L10)</f>
        <v>1104</v>
      </c>
      <c r="M10" s="18">
        <f>SUM(Summer!M10+Fall!M10+Winter!M10+Spring!M10)</f>
        <v>9885</v>
      </c>
      <c r="N10" s="87">
        <f t="shared" si="0"/>
        <v>34728</v>
      </c>
      <c r="O10" s="88" t="s">
        <v>61</v>
      </c>
      <c r="P10" s="109" t="s">
        <v>61</v>
      </c>
      <c r="Q10" s="109" t="s">
        <v>61</v>
      </c>
      <c r="R10" s="109" t="s">
        <v>61</v>
      </c>
      <c r="S10" s="109" t="s">
        <v>61</v>
      </c>
      <c r="T10" s="110" t="s">
        <v>61</v>
      </c>
      <c r="U10" s="90">
        <f t="shared" si="1"/>
        <v>34728</v>
      </c>
    </row>
    <row r="11" spans="1:22" ht="21.75" customHeight="1" x14ac:dyDescent="0.2">
      <c r="A11" s="168" t="s">
        <v>24</v>
      </c>
      <c r="B11" s="17">
        <f>SUM(Summer!B11+Fall!B11+Winter!B11+Spring!B11)</f>
        <v>951</v>
      </c>
      <c r="C11" s="17">
        <f>SUM(Summer!C11+Fall!C11+Winter!C11+Spring!C11)</f>
        <v>5017</v>
      </c>
      <c r="D11" s="17">
        <f>SUM(Summer!D11+Fall!D11+Winter!D11+Spring!D11)</f>
        <v>1894</v>
      </c>
      <c r="E11" s="17">
        <f>SUM(Summer!E11+Fall!E11+Winter!E11+Spring!E11)</f>
        <v>217</v>
      </c>
      <c r="F11" s="17">
        <f>SUM(Summer!F11+Fall!F11+Winter!F11+Spring!F11)</f>
        <v>4981</v>
      </c>
      <c r="G11" s="17">
        <f>SUM(Summer!G11+Fall!G11+Winter!G11+Spring!G11)</f>
        <v>1736</v>
      </c>
      <c r="H11" s="17">
        <f>SUM(Summer!H11+Fall!H11+Winter!H11+Spring!H11)</f>
        <v>3718</v>
      </c>
      <c r="I11" s="17">
        <f>SUM(Summer!I11+Fall!I11+Winter!I11+Spring!I11)</f>
        <v>1021</v>
      </c>
      <c r="J11" s="17">
        <f>SUM(Summer!J11+Fall!J11+Winter!J11+Spring!J11)</f>
        <v>2059</v>
      </c>
      <c r="K11" s="17">
        <f>SUM(Summer!K11+Fall!K11+Winter!K11+Spring!K11)</f>
        <v>1811</v>
      </c>
      <c r="L11" s="17">
        <f>SUM(Summer!L11+Fall!L11+Winter!L11+Spring!L11)</f>
        <v>2355</v>
      </c>
      <c r="M11" s="17">
        <f>SUM(Summer!M11+Fall!M11+Winter!M11+Spring!M11)</f>
        <v>4578</v>
      </c>
      <c r="N11" s="82">
        <f>SUM(B11:M11)</f>
        <v>30338</v>
      </c>
      <c r="O11" s="83" t="s">
        <v>61</v>
      </c>
      <c r="P11" s="107" t="s">
        <v>61</v>
      </c>
      <c r="Q11" s="107" t="s">
        <v>61</v>
      </c>
      <c r="R11" s="107" t="s">
        <v>61</v>
      </c>
      <c r="S11" s="107" t="s">
        <v>61</v>
      </c>
      <c r="T11" s="108" t="s">
        <v>61</v>
      </c>
      <c r="U11" s="85">
        <f>(N11)</f>
        <v>30338</v>
      </c>
    </row>
    <row r="12" spans="1:22" ht="21.75" customHeight="1" x14ac:dyDescent="0.2">
      <c r="A12" s="169" t="s">
        <v>25</v>
      </c>
      <c r="B12" s="17">
        <f>SUM(Summer!B12+Fall!B12+Winter!B12+Spring!B12)</f>
        <v>830</v>
      </c>
      <c r="C12" s="17">
        <f>SUM(Summer!C12+Fall!C12+Winter!C12+Spring!C12)</f>
        <v>4591</v>
      </c>
      <c r="D12" s="17">
        <f>SUM(Summer!D12+Fall!D12+Winter!D12+Spring!D12)</f>
        <v>2012</v>
      </c>
      <c r="E12" s="17">
        <f>SUM(Summer!E12+Fall!E12+Winter!E12+Spring!E12)</f>
        <v>133</v>
      </c>
      <c r="F12" s="17">
        <f>SUM(Summer!F12+Fall!F12+Winter!F12+Spring!F12)</f>
        <v>4403</v>
      </c>
      <c r="G12" s="17">
        <f>SUM(Summer!G12+Fall!G12+Winter!G12+Spring!G12)</f>
        <v>1606</v>
      </c>
      <c r="H12" s="17">
        <f>SUM(Summer!H12+Fall!H12+Winter!H12+Spring!H12)</f>
        <v>3515</v>
      </c>
      <c r="I12" s="17">
        <f>SUM(Summer!I12+Fall!I12+Winter!I12+Spring!I12)</f>
        <v>821</v>
      </c>
      <c r="J12" s="17">
        <f>SUM(Summer!J12+Fall!J12+Winter!J12+Spring!J12)</f>
        <v>3869</v>
      </c>
      <c r="K12" s="17">
        <f>SUM(Summer!K12+Fall!K12+Winter!K12+Spring!K12)</f>
        <v>1778</v>
      </c>
      <c r="L12" s="17">
        <f>SUM(Summer!L12+Fall!L12+Winter!L12+Spring!L12)</f>
        <v>1061</v>
      </c>
      <c r="M12" s="17">
        <f>SUM(Summer!M12+Fall!M12+Winter!M12+Spring!M12)</f>
        <v>3697</v>
      </c>
      <c r="N12" s="82">
        <f t="shared" si="0"/>
        <v>28316</v>
      </c>
      <c r="O12" s="83" t="s">
        <v>61</v>
      </c>
      <c r="P12" s="107" t="s">
        <v>61</v>
      </c>
      <c r="Q12" s="107" t="s">
        <v>61</v>
      </c>
      <c r="R12" s="107" t="s">
        <v>61</v>
      </c>
      <c r="S12" s="107" t="s">
        <v>61</v>
      </c>
      <c r="T12" s="108" t="s">
        <v>61</v>
      </c>
      <c r="U12" s="85">
        <f t="shared" si="1"/>
        <v>28316</v>
      </c>
    </row>
    <row r="13" spans="1:22" ht="21.75" customHeight="1" x14ac:dyDescent="0.2">
      <c r="A13" s="169" t="s">
        <v>26</v>
      </c>
      <c r="B13" s="17">
        <f>SUM(Summer!B13+Fall!B13+Winter!B13+Spring!B13)</f>
        <v>1455</v>
      </c>
      <c r="C13" s="17">
        <f>SUM(Summer!C13+Fall!C13+Winter!C13+Spring!C13)</f>
        <v>3597</v>
      </c>
      <c r="D13" s="17">
        <f>SUM(Summer!D13+Fall!D13+Winter!D13+Spring!D13)</f>
        <v>2240</v>
      </c>
      <c r="E13" s="17">
        <f>SUM(Summer!E13+Fall!E13+Winter!E13+Spring!E13)</f>
        <v>86</v>
      </c>
      <c r="F13" s="17">
        <f>SUM(Summer!F13+Fall!F13+Winter!F13+Spring!F13)</f>
        <v>3483</v>
      </c>
      <c r="G13" s="17">
        <f>SUM(Summer!G13+Fall!G13+Winter!G13+Spring!G13)</f>
        <v>1817</v>
      </c>
      <c r="H13" s="17">
        <f>SUM(Summer!H13+Fall!H13+Winter!H13+Spring!H13)</f>
        <v>3052</v>
      </c>
      <c r="I13" s="17">
        <f>SUM(Summer!I13+Fall!I13+Winter!I13+Spring!I13)</f>
        <v>937</v>
      </c>
      <c r="J13" s="17">
        <f>SUM(Summer!J13+Fall!J13+Winter!J13+Spring!J13)</f>
        <v>4751</v>
      </c>
      <c r="K13" s="17">
        <f>SUM(Summer!K13+Fall!K13+Winter!K13+Spring!K13)</f>
        <v>1891</v>
      </c>
      <c r="L13" s="17">
        <f>SUM(Summer!L13+Fall!L13+Winter!L13+Spring!L13)</f>
        <v>1791</v>
      </c>
      <c r="M13" s="17">
        <f>SUM(Summer!M13+Fall!M13+Winter!M13+Spring!M13)</f>
        <v>3301</v>
      </c>
      <c r="N13" s="82">
        <f t="shared" si="0"/>
        <v>28401</v>
      </c>
      <c r="O13" s="83" t="s">
        <v>61</v>
      </c>
      <c r="P13" s="107" t="s">
        <v>61</v>
      </c>
      <c r="Q13" s="107" t="s">
        <v>61</v>
      </c>
      <c r="R13" s="107" t="s">
        <v>61</v>
      </c>
      <c r="S13" s="107" t="s">
        <v>61</v>
      </c>
      <c r="T13" s="108" t="s">
        <v>61</v>
      </c>
      <c r="U13" s="85">
        <f t="shared" si="1"/>
        <v>28401</v>
      </c>
    </row>
    <row r="14" spans="1:22" s="2" customFormat="1" ht="21.75" customHeight="1" x14ac:dyDescent="0.2">
      <c r="A14" s="169" t="s">
        <v>27</v>
      </c>
      <c r="B14" s="17">
        <f>SUM(Summer!B14+Fall!B14+Winter!B14+Spring!B14)</f>
        <v>1306</v>
      </c>
      <c r="C14" s="17">
        <f>SUM(Summer!C14+Fall!C14+Winter!C14+Spring!C14)</f>
        <v>2925</v>
      </c>
      <c r="D14" s="17">
        <f>SUM(Summer!D14+Fall!D14+Winter!D14+Spring!D14)</f>
        <v>1720</v>
      </c>
      <c r="E14" s="17">
        <f>SUM(Summer!E14+Fall!E14+Winter!E14+Spring!E14)</f>
        <v>46</v>
      </c>
      <c r="F14" s="17">
        <f>SUM(Summer!F14+Fall!F14+Winter!F14+Spring!F14)</f>
        <v>4088</v>
      </c>
      <c r="G14" s="17">
        <f>SUM(Summer!G14+Fall!G14+Winter!G14+Spring!G14)</f>
        <v>1740</v>
      </c>
      <c r="H14" s="17">
        <f>SUM(Summer!H14+Fall!H14+Winter!H14+Spring!H14)</f>
        <v>2158</v>
      </c>
      <c r="I14" s="17">
        <f>SUM(Summer!I14+Fall!I14+Winter!I14+Spring!I14)</f>
        <v>855</v>
      </c>
      <c r="J14" s="17">
        <f>SUM(Summer!J14+Fall!J14+Winter!J14+Spring!J14)</f>
        <v>3962</v>
      </c>
      <c r="K14" s="17">
        <f>SUM(Summer!K14+Fall!K14+Winter!K14+Spring!K14)</f>
        <v>1728</v>
      </c>
      <c r="L14" s="17">
        <f>SUM(Summer!L14+Fall!L14+Winter!L14+Spring!L14)</f>
        <v>2291</v>
      </c>
      <c r="M14" s="17">
        <f>SUM(Summer!M14+Fall!M14+Winter!M14+Spring!M14)</f>
        <v>4390</v>
      </c>
      <c r="N14" s="82">
        <f t="shared" si="0"/>
        <v>27209</v>
      </c>
      <c r="O14" s="83" t="s">
        <v>61</v>
      </c>
      <c r="P14" s="107" t="s">
        <v>61</v>
      </c>
      <c r="Q14" s="107" t="s">
        <v>61</v>
      </c>
      <c r="R14" s="107" t="s">
        <v>61</v>
      </c>
      <c r="S14" s="107" t="s">
        <v>61</v>
      </c>
      <c r="T14" s="108" t="s">
        <v>61</v>
      </c>
      <c r="U14" s="85">
        <f t="shared" si="1"/>
        <v>27209</v>
      </c>
      <c r="V14" s="13"/>
    </row>
    <row r="15" spans="1:22" ht="21.75" customHeight="1" x14ac:dyDescent="0.2">
      <c r="A15" s="170">
        <v>2012</v>
      </c>
      <c r="B15" s="18">
        <f>SUM(Summer!B15+Fall!B15+Winter!B15+Spring!B15)</f>
        <v>1611</v>
      </c>
      <c r="C15" s="18">
        <f>SUM(Summer!C15+Fall!C15+Winter!C15+Spring!C15)</f>
        <v>2755</v>
      </c>
      <c r="D15" s="18">
        <f>SUM(Summer!D15+Fall!D15+Winter!D15+Spring!D15)</f>
        <v>1092</v>
      </c>
      <c r="E15" s="18">
        <f>SUM(Summer!E15+Fall!E15+Winter!E15+Spring!E15)</f>
        <v>189</v>
      </c>
      <c r="F15" s="18">
        <f>SUM(Summer!F15+Fall!F15+Winter!F15+Spring!F15)</f>
        <v>3783</v>
      </c>
      <c r="G15" s="18">
        <f>SUM(Summer!G15+Fall!G15+Winter!G15+Spring!G15)</f>
        <v>2074</v>
      </c>
      <c r="H15" s="18">
        <f>SUM(Summer!H15+Fall!H15+Winter!H15+Spring!H15)</f>
        <v>2350</v>
      </c>
      <c r="I15" s="18">
        <f>SUM(Summer!I15+Fall!I15+Winter!I15+Spring!I15)</f>
        <v>977</v>
      </c>
      <c r="J15" s="18">
        <f>SUM(Summer!J15+Fall!J15+Winter!J15+Spring!J15)</f>
        <v>5267</v>
      </c>
      <c r="K15" s="18">
        <f>SUM(Summer!K15+Fall!K15+Winter!K15+Spring!K15)</f>
        <v>1306</v>
      </c>
      <c r="L15" s="18">
        <f>SUM(Summer!L15+Fall!L15+Winter!L15+Spring!L15)</f>
        <v>1545</v>
      </c>
      <c r="M15" s="18">
        <f>SUM(Summer!M15+Fall!M15+Winter!M15+Spring!M15)</f>
        <v>3570</v>
      </c>
      <c r="N15" s="82">
        <f t="shared" si="0"/>
        <v>26519</v>
      </c>
      <c r="O15" s="88" t="s">
        <v>61</v>
      </c>
      <c r="P15" s="109" t="s">
        <v>61</v>
      </c>
      <c r="Q15" s="109" t="s">
        <v>61</v>
      </c>
      <c r="R15" s="109" t="s">
        <v>61</v>
      </c>
      <c r="S15" s="109" t="s">
        <v>61</v>
      </c>
      <c r="T15" s="110" t="s">
        <v>61</v>
      </c>
      <c r="U15" s="93">
        <f t="shared" si="1"/>
        <v>26519</v>
      </c>
    </row>
    <row r="16" spans="1:22" ht="21.75" customHeight="1" x14ac:dyDescent="0.2">
      <c r="A16" s="171">
        <v>2013</v>
      </c>
      <c r="B16" s="105">
        <f>SUM(Summer!B16+Fall!B16+Winter!B16+Spring!B16)</f>
        <v>1058</v>
      </c>
      <c r="C16" s="106">
        <f>SUM(Summer!C16+Fall!C16+Winter!C16+Spring!C16)</f>
        <v>3519</v>
      </c>
      <c r="D16" s="106">
        <f>SUM(Summer!D16+Fall!D16+Winter!D16+Spring!D16)</f>
        <v>1480</v>
      </c>
      <c r="E16" s="106">
        <f>SUM(Summer!E16+Fall!E16+Winter!E16+Spring!E16)</f>
        <v>791</v>
      </c>
      <c r="F16" s="106">
        <f>SUM(Summer!F16+Fall!F16+Winter!F16+Spring!F16)</f>
        <v>3346</v>
      </c>
      <c r="G16" s="106">
        <f>SUM(Summer!G16+Fall!G16+Winter!G16+Spring!G16)</f>
        <v>1841</v>
      </c>
      <c r="H16" s="106">
        <f>SUM(Summer!H16+Fall!H16+Winter!H16+Spring!H16)</f>
        <v>2237</v>
      </c>
      <c r="I16" s="106">
        <f>SUM(Summer!I16+Fall!I16+Winter!I16+Spring!I16)</f>
        <v>1170</v>
      </c>
      <c r="J16" s="106">
        <f>SUM(Summer!J16+Fall!J16+Winter!J16+Spring!J16)</f>
        <v>5111</v>
      </c>
      <c r="K16" s="106">
        <f>SUM(Summer!K16+Fall!K16+Winter!K16+Spring!K16)</f>
        <v>1470</v>
      </c>
      <c r="L16" s="106">
        <f>SUM(Summer!L16+Fall!L16+Winter!L16+Spring!L16)</f>
        <v>1719</v>
      </c>
      <c r="M16" s="135">
        <f>SUM(Summer!M16+Fall!M16+Winter!M16+Spring!M16)</f>
        <v>4354</v>
      </c>
      <c r="N16" s="112">
        <f t="shared" si="0"/>
        <v>28096</v>
      </c>
      <c r="O16" s="113" t="s">
        <v>61</v>
      </c>
      <c r="P16" s="114" t="s">
        <v>61</v>
      </c>
      <c r="Q16" s="114" t="s">
        <v>61</v>
      </c>
      <c r="R16" s="114" t="s">
        <v>61</v>
      </c>
      <c r="S16" s="114" t="s">
        <v>61</v>
      </c>
      <c r="T16" s="113" t="s">
        <v>61</v>
      </c>
      <c r="U16" s="105">
        <f t="shared" si="1"/>
        <v>28096</v>
      </c>
    </row>
    <row r="17" spans="1:21" ht="21.75" customHeight="1" x14ac:dyDescent="0.2">
      <c r="A17" s="169">
        <v>2014</v>
      </c>
      <c r="B17" s="85">
        <f>SUM(Summer!B17+Fall!B17+Winter!B17+Spring!B17)</f>
        <v>1824</v>
      </c>
      <c r="C17" s="91">
        <f>SUM(Summer!C17+Fall!C17+Winter!C17+Spring!C17)</f>
        <v>1284</v>
      </c>
      <c r="D17" s="91">
        <f>SUM(Summer!D17+Fall!D17+Winter!D17+Spring!D17)</f>
        <v>4324</v>
      </c>
      <c r="E17" s="91">
        <f>SUM(Summer!E17+Fall!E17+Winter!E17+Spring!E17)</f>
        <v>776</v>
      </c>
      <c r="F17" s="91">
        <f>SUM(Summer!F17+Fall!F17+Winter!F17+Spring!F17)</f>
        <v>4263</v>
      </c>
      <c r="G17" s="91">
        <f>SUM(Summer!G17+Fall!G17+Winter!G17+Spring!G17)</f>
        <v>1139</v>
      </c>
      <c r="H17" s="91">
        <f>SUM(Summer!H17+Fall!H17+Winter!H17+Spring!H17)</f>
        <v>1913</v>
      </c>
      <c r="I17" s="91">
        <f>SUM(Summer!I17+Fall!I17+Winter!I17+Spring!I17)</f>
        <v>987</v>
      </c>
      <c r="J17" s="91">
        <f>SUM(Summer!J17+Fall!J17+Winter!J17+Spring!J17)</f>
        <v>5313</v>
      </c>
      <c r="K17" s="91">
        <f>SUM(Summer!K17+Fall!K17+Winter!K17+Spring!K17)</f>
        <v>1112</v>
      </c>
      <c r="L17" s="91">
        <f>SUM(Summer!L17+Fall!L17+Winter!L17+Spring!L17)</f>
        <v>1488</v>
      </c>
      <c r="M17" s="91">
        <f>SUM(Summer!M17+Fall!M17+Winter!M17+Spring!M17)</f>
        <v>4414</v>
      </c>
      <c r="N17" s="82">
        <f t="shared" si="0"/>
        <v>28837</v>
      </c>
      <c r="O17" s="83" t="s">
        <v>61</v>
      </c>
      <c r="P17" s="107" t="s">
        <v>61</v>
      </c>
      <c r="Q17" s="107" t="s">
        <v>61</v>
      </c>
      <c r="R17" s="107" t="s">
        <v>61</v>
      </c>
      <c r="S17" s="129" t="s">
        <v>61</v>
      </c>
      <c r="T17" s="83" t="s">
        <v>61</v>
      </c>
      <c r="U17" s="91">
        <f t="shared" si="1"/>
        <v>28837</v>
      </c>
    </row>
    <row r="18" spans="1:21" ht="21.75" customHeight="1" x14ac:dyDescent="0.2">
      <c r="A18" s="169">
        <v>2015</v>
      </c>
      <c r="B18" s="85">
        <f>SUM(Summer!B18+Fall!B18+Winter!B18+Spring!B18)</f>
        <v>2131</v>
      </c>
      <c r="C18" s="91">
        <f>SUM(Summer!C18+Fall!C18+Winter!C18+Spring!C18)</f>
        <v>3456</v>
      </c>
      <c r="D18" s="91">
        <f>SUM(Summer!D18+Fall!D18+Winter!D18+Spring!D18)</f>
        <v>1833</v>
      </c>
      <c r="E18" s="91">
        <f>SUM(Summer!E18+Fall!E18+Winter!E18+Spring!E18)</f>
        <v>1128</v>
      </c>
      <c r="F18" s="91">
        <f>SUM(Summer!F18+Fall!F18+Winter!F18+Spring!F18)</f>
        <v>3265</v>
      </c>
      <c r="G18" s="91">
        <f>SUM(Summer!G18+Fall!G18+Winter!G18+Spring!G18)</f>
        <v>1587</v>
      </c>
      <c r="H18" s="91">
        <f>SUM(Summer!H18+Fall!H18+Winter!H18+Spring!H18)</f>
        <v>1979</v>
      </c>
      <c r="I18" s="91">
        <f>SUM(Summer!I18+Fall!I18+Winter!I18+Spring!I18)</f>
        <v>562</v>
      </c>
      <c r="J18" s="91">
        <f>SUM(Summer!J18+Fall!J18+Winter!J18+Spring!J18)</f>
        <v>4860</v>
      </c>
      <c r="K18" s="91">
        <f>SUM(Summer!K18+Fall!K18+Winter!K18+Spring!K18)</f>
        <v>1231</v>
      </c>
      <c r="L18" s="91">
        <f>SUM(Summer!L18+Fall!L18+Winter!L18+Spring!L18)</f>
        <v>1275</v>
      </c>
      <c r="M18" s="91">
        <f>SUM(Summer!M18+Fall!M18+Winter!M18+Spring!M18)</f>
        <v>4545</v>
      </c>
      <c r="N18" s="82">
        <f t="shared" ref="N18:N24" si="2">SUM(B18:M18)</f>
        <v>27852</v>
      </c>
      <c r="O18" s="83" t="s">
        <v>61</v>
      </c>
      <c r="P18" s="107" t="s">
        <v>61</v>
      </c>
      <c r="Q18" s="107" t="s">
        <v>61</v>
      </c>
      <c r="R18" s="107" t="s">
        <v>61</v>
      </c>
      <c r="S18" s="129" t="s">
        <v>61</v>
      </c>
      <c r="T18" s="83" t="s">
        <v>61</v>
      </c>
      <c r="U18" s="91">
        <f t="shared" si="1"/>
        <v>27852</v>
      </c>
    </row>
    <row r="19" spans="1:21" ht="21.75" customHeight="1" x14ac:dyDescent="0.2">
      <c r="A19" s="169">
        <v>2016</v>
      </c>
      <c r="B19" s="91">
        <f>SUM(Summer!B19+Fall!B19+Winter!B19+Spring!B19)</f>
        <v>1644</v>
      </c>
      <c r="C19" s="91">
        <f>SUM(Summer!C19+Fall!C19+Winter!C19+Spring!C19)</f>
        <v>4186</v>
      </c>
      <c r="D19" s="91">
        <f>SUM(Summer!D19+Fall!D19+Winter!D19+Spring!D19)</f>
        <v>2143</v>
      </c>
      <c r="E19" s="91">
        <f>SUM(Summer!E19+Fall!E19+Winter!E19+Spring!E19)</f>
        <v>838</v>
      </c>
      <c r="F19" s="91">
        <f>SUM(Summer!F19+Fall!F19+Winter!F19+Spring!F19)</f>
        <v>3314</v>
      </c>
      <c r="G19" s="91">
        <f>SUM(Summer!G19+Fall!G19+Winter!G19+Spring!G19)</f>
        <v>1288</v>
      </c>
      <c r="H19" s="91">
        <f>SUM(Summer!H19+Fall!H19+Winter!H19+Spring!H19)</f>
        <v>2062</v>
      </c>
      <c r="I19" s="91">
        <f>SUM(Summer!I19+Fall!I19+Winter!I19+Spring!I19)</f>
        <v>570</v>
      </c>
      <c r="J19" s="91">
        <f>SUM(Summer!J19+Fall!J19+Winter!J19+Spring!J19)</f>
        <v>5066</v>
      </c>
      <c r="K19" s="91">
        <f>SUM(Summer!K19+Fall!K19+Winter!K19+Spring!K19)</f>
        <v>904</v>
      </c>
      <c r="L19" s="91">
        <f>SUM(Summer!L19+Fall!L19+Winter!L19+Spring!L19)</f>
        <v>859</v>
      </c>
      <c r="M19" s="91">
        <f>SUM(Summer!M19+Fall!M19+Winter!M19+Spring!M19)</f>
        <v>3912</v>
      </c>
      <c r="N19" s="82">
        <f t="shared" si="2"/>
        <v>26786</v>
      </c>
      <c r="O19" s="83" t="s">
        <v>61</v>
      </c>
      <c r="P19" s="107" t="s">
        <v>61</v>
      </c>
      <c r="Q19" s="107" t="s">
        <v>61</v>
      </c>
      <c r="R19" s="107" t="s">
        <v>61</v>
      </c>
      <c r="S19" s="129" t="s">
        <v>61</v>
      </c>
      <c r="T19" s="83" t="s">
        <v>61</v>
      </c>
      <c r="U19" s="91">
        <f t="shared" si="1"/>
        <v>26786</v>
      </c>
    </row>
    <row r="20" spans="1:21" ht="21.75" customHeight="1" x14ac:dyDescent="0.2">
      <c r="A20" s="172">
        <v>2017</v>
      </c>
      <c r="B20" s="90">
        <f>SUM(Summer!B20+Fall!B20+Winter!B20+Spring!B20)</f>
        <v>1405</v>
      </c>
      <c r="C20" s="93">
        <f>SUM(Summer!C20+Fall!C20+Winter!C20+Spring!C20)</f>
        <v>2662</v>
      </c>
      <c r="D20" s="93">
        <f>SUM(Summer!D20+Fall!D20+Winter!D20+Spring!D20)</f>
        <v>1799</v>
      </c>
      <c r="E20" s="93">
        <f>SUM(Summer!E20+Fall!E20+Winter!E20+Spring!E20)</f>
        <v>1176</v>
      </c>
      <c r="F20" s="93">
        <f>SUM(Summer!F20+Fall!F20+Winter!F20+Spring!F20)</f>
        <v>3052</v>
      </c>
      <c r="G20" s="93">
        <f>SUM(Summer!G20+Fall!G20+Winter!G20+Spring!G20)</f>
        <v>1157</v>
      </c>
      <c r="H20" s="93">
        <f>SUM(Summer!H20+Fall!H20+Winter!H20+Spring!H20)</f>
        <v>1741</v>
      </c>
      <c r="I20" s="93">
        <f>SUM(Summer!I20+Fall!I20+Winter!I20+Spring!I20)</f>
        <v>787</v>
      </c>
      <c r="J20" s="93">
        <f>SUM(Summer!J20+Fall!J20+Winter!J20+Spring!J20)</f>
        <v>5109</v>
      </c>
      <c r="K20" s="93">
        <f>SUM(Summer!K20+Fall!K20+Winter!K20+Spring!K20)</f>
        <v>774</v>
      </c>
      <c r="L20" s="93">
        <f>SUM(Summer!L20+Fall!L20+Winter!L20+Spring!L20)</f>
        <v>868</v>
      </c>
      <c r="M20" s="93">
        <f>SUM(Summer!M20+Fall!M20+Winter!M20+Spring!M20)</f>
        <v>2997</v>
      </c>
      <c r="N20" s="87">
        <f t="shared" si="2"/>
        <v>23527</v>
      </c>
      <c r="O20" s="88" t="s">
        <v>61</v>
      </c>
      <c r="P20" s="109" t="s">
        <v>61</v>
      </c>
      <c r="Q20" s="109" t="s">
        <v>61</v>
      </c>
      <c r="R20" s="109" t="s">
        <v>61</v>
      </c>
      <c r="S20" s="133" t="s">
        <v>61</v>
      </c>
      <c r="T20" s="134" t="s">
        <v>61</v>
      </c>
      <c r="U20" s="93">
        <f t="shared" si="1"/>
        <v>23527</v>
      </c>
    </row>
    <row r="21" spans="1:21" ht="21.75" customHeight="1" x14ac:dyDescent="0.2">
      <c r="A21" s="173">
        <v>2018</v>
      </c>
      <c r="B21" s="85">
        <f>SUM(Summer!B21+Fall!B21+Winter!B21+Spring!B21)</f>
        <v>2473</v>
      </c>
      <c r="C21" s="91">
        <f>SUM(Summer!C21+Fall!C21+Winter!C21+Spring!C21)</f>
        <v>2623</v>
      </c>
      <c r="D21" s="91">
        <f>SUM(Summer!D21+Fall!D21+Winter!D21+Spring!D21)</f>
        <v>1963</v>
      </c>
      <c r="E21" s="91">
        <f>SUM(Summer!E21+Fall!E21+Winter!E21+Spring!E21)</f>
        <v>993</v>
      </c>
      <c r="F21" s="91">
        <f>SUM(Summer!F21+Fall!F21+Winter!F21+Spring!F21)</f>
        <v>2624</v>
      </c>
      <c r="G21" s="91">
        <f>SUM(Summer!G21+Fall!G21+Winter!G21+Spring!G21)</f>
        <v>1049</v>
      </c>
      <c r="H21" s="91">
        <f>SUM(Summer!H21+Fall!H21+Winter!H21+Spring!H21)</f>
        <v>1869</v>
      </c>
      <c r="I21" s="91">
        <f>SUM(Summer!I21+Fall!I21+Winter!I21+Spring!I21)</f>
        <v>630</v>
      </c>
      <c r="J21" s="91">
        <f>SUM(Summer!J21+Fall!J21+Winter!J21+Spring!J21)</f>
        <v>5346</v>
      </c>
      <c r="K21" s="91">
        <f>SUM(Summer!K21+Fall!K21+Winter!K21+Spring!K21)</f>
        <v>596</v>
      </c>
      <c r="L21" s="91">
        <f>SUM(Summer!L21+Fall!L21+Winter!L21+Spring!L21)</f>
        <v>895</v>
      </c>
      <c r="M21" s="91">
        <f>SUM(Summer!M21+Fall!M21+Winter!M21+Spring!M21)</f>
        <v>3081</v>
      </c>
      <c r="N21" s="82">
        <f t="shared" si="2"/>
        <v>24142</v>
      </c>
      <c r="O21" s="83" t="s">
        <v>61</v>
      </c>
      <c r="P21" s="107" t="s">
        <v>61</v>
      </c>
      <c r="Q21" s="107" t="s">
        <v>61</v>
      </c>
      <c r="R21" s="107" t="s">
        <v>61</v>
      </c>
      <c r="S21" s="129" t="s">
        <v>61</v>
      </c>
      <c r="T21" s="128" t="s">
        <v>61</v>
      </c>
      <c r="U21" s="91">
        <f t="shared" si="1"/>
        <v>24142</v>
      </c>
    </row>
    <row r="22" spans="1:21" ht="21.75" customHeight="1" x14ac:dyDescent="0.2">
      <c r="A22" s="169">
        <v>2019</v>
      </c>
      <c r="B22" s="85">
        <f>SUM(Summer!B22+Fall!B22+Winter!B22+Spring!B22)</f>
        <v>2547</v>
      </c>
      <c r="C22" s="91">
        <f>SUM(Summer!C22+Fall!C22+Winter!C22+Spring!C22)</f>
        <v>1686</v>
      </c>
      <c r="D22" s="91">
        <f>SUM(Summer!D22+Fall!D22+Winter!D22+Spring!D22)</f>
        <v>1774</v>
      </c>
      <c r="E22" s="91">
        <f>SUM(Summer!E22+Fall!E22+Winter!E22+Spring!E22)</f>
        <v>1172</v>
      </c>
      <c r="F22" s="91">
        <f>SUM(Summer!F22+Fall!F22+Winter!F22+Spring!F22)</f>
        <v>3181</v>
      </c>
      <c r="G22" s="91">
        <f>SUM(Summer!G22+Fall!G22+Winter!G22+Spring!G22)</f>
        <v>953</v>
      </c>
      <c r="H22" s="91">
        <f>SUM(Summer!H22+Fall!H22+Winter!H22+Spring!H22)</f>
        <v>1641</v>
      </c>
      <c r="I22" s="91">
        <f>SUM(Summer!I22+Fall!I22+Winter!I22+Spring!I22)</f>
        <v>738</v>
      </c>
      <c r="J22" s="91">
        <f>SUM(Summer!J22+Fall!J22+Winter!J22+Spring!J22)</f>
        <v>4754</v>
      </c>
      <c r="K22" s="91">
        <f>SUM(Summer!K22+Fall!K22+Winter!K22+Spring!K22)</f>
        <v>769</v>
      </c>
      <c r="L22" s="91">
        <f>SUM(Summer!L22+Fall!L22+Winter!L22+Spring!L22)</f>
        <v>849</v>
      </c>
      <c r="M22" s="147">
        <f>SUM(Summer!M22+Fall!M22+Winter!M22+Spring!M22)</f>
        <v>4536</v>
      </c>
      <c r="N22" s="82">
        <f t="shared" si="2"/>
        <v>24600</v>
      </c>
      <c r="O22" s="83" t="s">
        <v>61</v>
      </c>
      <c r="P22" s="184" t="s">
        <v>61</v>
      </c>
      <c r="Q22" s="107" t="s">
        <v>61</v>
      </c>
      <c r="R22" s="107" t="s">
        <v>61</v>
      </c>
      <c r="S22" s="129" t="s">
        <v>61</v>
      </c>
      <c r="T22" s="83" t="s">
        <v>61</v>
      </c>
      <c r="U22" s="85">
        <f t="shared" si="1"/>
        <v>24600</v>
      </c>
    </row>
    <row r="23" spans="1:21" ht="21.75" customHeight="1" x14ac:dyDescent="0.2">
      <c r="A23" s="169" t="s">
        <v>79</v>
      </c>
      <c r="B23" s="85">
        <f>SUM(Summer!B23+Fall!B23+Winter!B23+Spring!B23)</f>
        <v>2038</v>
      </c>
      <c r="C23" s="91">
        <f>SUM(Summer!C23+Fall!C23+Winter!C23+Spring!C23)</f>
        <v>1068</v>
      </c>
      <c r="D23" s="91">
        <f>SUM(Summer!D23+Fall!D23+Winter!D23+Spring!D23)</f>
        <v>1612</v>
      </c>
      <c r="E23" s="91">
        <f>SUM(Summer!E23+Fall!E23+Winter!E23+Spring!E23)</f>
        <v>1092</v>
      </c>
      <c r="F23" s="91">
        <f>SUM(Summer!F23+Fall!F23+Winter!F23+Spring!F23)</f>
        <v>2428</v>
      </c>
      <c r="G23" s="91">
        <f>SUM(Summer!G23+Fall!G23+Winter!G23+Spring!G23)</f>
        <v>1020</v>
      </c>
      <c r="H23" s="91">
        <f>SUM(Summer!H23+Fall!H23+Winter!H23+Spring!H23)</f>
        <v>1442</v>
      </c>
      <c r="I23" s="91">
        <f>SUM(Summer!I23+Fall!I23+Winter!I23+Spring!I23)</f>
        <v>337</v>
      </c>
      <c r="J23" s="91">
        <f>SUM(Summer!J23+Fall!J23+Winter!J23+Spring!J23)</f>
        <v>4260</v>
      </c>
      <c r="K23" s="91">
        <f>SUM(Summer!K23+Fall!K23+Winter!K23+Spring!K23)</f>
        <v>523</v>
      </c>
      <c r="L23" s="91">
        <f>SUM(Summer!L23+Fall!L23+Winter!L23+Spring!L23)</f>
        <v>937</v>
      </c>
      <c r="M23" s="147">
        <f>SUM(Summer!M23+Fall!M23+Winter!M23+Spring!M23)</f>
        <v>3954</v>
      </c>
      <c r="N23" s="82">
        <f t="shared" si="2"/>
        <v>20711</v>
      </c>
      <c r="O23" s="83" t="s">
        <v>61</v>
      </c>
      <c r="P23" s="107" t="s">
        <v>61</v>
      </c>
      <c r="Q23" s="107" t="s">
        <v>61</v>
      </c>
      <c r="R23" s="107" t="s">
        <v>61</v>
      </c>
      <c r="S23" s="129" t="s">
        <v>61</v>
      </c>
      <c r="T23" s="83" t="s">
        <v>61</v>
      </c>
      <c r="U23" s="91">
        <f>N23</f>
        <v>20711</v>
      </c>
    </row>
    <row r="24" spans="1:21" ht="21.75" customHeight="1" x14ac:dyDescent="0.2">
      <c r="A24" s="169" t="s">
        <v>80</v>
      </c>
      <c r="B24" s="85">
        <f>SUM(Summer!B24+Fall!B24+Winter!B24+Spring!B24)</f>
        <v>1598</v>
      </c>
      <c r="C24" s="91">
        <f>SUM(Summer!C24+Fall!C24+Winter!C24+Spring!C24)</f>
        <v>767</v>
      </c>
      <c r="D24" s="91">
        <f>SUM(Summer!D24+Fall!D24+Winter!D24+Spring!D24)</f>
        <v>1752</v>
      </c>
      <c r="E24" s="91">
        <f>SUM(Summer!E24+Fall!E24+Winter!E24+Spring!E24)</f>
        <v>1150</v>
      </c>
      <c r="F24" s="91">
        <f>SUM(Summer!F24+Fall!F24+Winter!F24+Spring!F24)</f>
        <v>1331</v>
      </c>
      <c r="G24" s="91">
        <f>SUM(Summer!G24+Fall!G24+Winter!G24+Spring!G24)</f>
        <v>793</v>
      </c>
      <c r="H24" s="91">
        <f>SUM(Summer!H24+Fall!H24+Winter!H24+Spring!H24)</f>
        <v>830</v>
      </c>
      <c r="I24" s="91">
        <f>SUM(Summer!I24+Fall!I24+Winter!I24+Spring!I24)</f>
        <v>357</v>
      </c>
      <c r="J24" s="91">
        <f>SUM(Summer!J24+Fall!J24+Winter!J24+Spring!J24)</f>
        <v>1933</v>
      </c>
      <c r="K24" s="91">
        <f>SUM(Summer!K24+Fall!K24+Winter!K24+Spring!K24)</f>
        <v>509</v>
      </c>
      <c r="L24" s="91">
        <f>SUM(Summer!L24+Fall!L24+Winter!L24+Spring!L24)</f>
        <v>748</v>
      </c>
      <c r="M24" s="147">
        <f>SUM(Summer!M24+Fall!M24+Winter!M24+Spring!M24)</f>
        <v>2458</v>
      </c>
      <c r="N24" s="82">
        <f t="shared" si="2"/>
        <v>14226</v>
      </c>
      <c r="O24" s="83" t="s">
        <v>61</v>
      </c>
      <c r="P24" s="107" t="s">
        <v>61</v>
      </c>
      <c r="Q24" s="107" t="s">
        <v>61</v>
      </c>
      <c r="R24" s="107" t="s">
        <v>61</v>
      </c>
      <c r="S24" s="129" t="s">
        <v>61</v>
      </c>
      <c r="T24" s="83" t="s">
        <v>61</v>
      </c>
      <c r="U24" s="85">
        <f>N24</f>
        <v>14226</v>
      </c>
    </row>
    <row r="25" spans="1:21" ht="21.75" customHeight="1" x14ac:dyDescent="0.2">
      <c r="A25" s="170" t="s">
        <v>81</v>
      </c>
      <c r="B25" s="90">
        <f>SUM(Summer!B25+Fall!B25+Winter!B25+Spring!B25)</f>
        <v>1534</v>
      </c>
      <c r="C25" s="93">
        <f>SUM(Summer!C25+Fall!C25+Winter!C25+Spring!C25)</f>
        <v>938</v>
      </c>
      <c r="D25" s="93">
        <f>SUM(Summer!D25+Fall!D25+Winter!D25+Spring!D25)</f>
        <v>1352</v>
      </c>
      <c r="E25" s="93">
        <f>SUM(Summer!E25+Fall!E25+Winter!E25+Spring!E25)</f>
        <v>919</v>
      </c>
      <c r="F25" s="93">
        <f>SUM(Summer!F25+Fall!F25+Winter!F25+Spring!F25)</f>
        <v>1569</v>
      </c>
      <c r="G25" s="93">
        <f>SUM(Summer!G25+Fall!G25+Winter!G25+Spring!G25)</f>
        <v>544</v>
      </c>
      <c r="H25" s="93">
        <f>SUM(Summer!H25+Fall!H25+Winter!H25+Spring!H25)</f>
        <v>999</v>
      </c>
      <c r="I25" s="93">
        <f>SUM(Summer!I25+Fall!I25+Winter!I25+Spring!I25)</f>
        <v>477</v>
      </c>
      <c r="J25" s="93">
        <f>SUM(Summer!J25+Fall!J25+Winter!J25+Spring!J25)</f>
        <v>2210</v>
      </c>
      <c r="K25" s="93">
        <f>SUM(Summer!K25+Fall!K25+Winter!K25+Spring!K25)</f>
        <v>313</v>
      </c>
      <c r="L25" s="93">
        <f>SUM(Summer!L25+Fall!L25+Winter!L25+Spring!L25)</f>
        <v>1231</v>
      </c>
      <c r="M25" s="115">
        <f>SUM(Summer!M25+Fall!M25+Winter!M25+Spring!M25)</f>
        <v>3955</v>
      </c>
      <c r="N25" s="87">
        <f t="shared" ref="N25" si="3">SUM(B25:M25)</f>
        <v>16041</v>
      </c>
      <c r="O25" s="88" t="s">
        <v>61</v>
      </c>
      <c r="P25" s="109" t="s">
        <v>61</v>
      </c>
      <c r="Q25" s="109" t="s">
        <v>61</v>
      </c>
      <c r="R25" s="109" t="s">
        <v>61</v>
      </c>
      <c r="S25" s="133" t="s">
        <v>61</v>
      </c>
      <c r="T25" s="88" t="s">
        <v>61</v>
      </c>
      <c r="U25" s="90">
        <f>N25</f>
        <v>16041</v>
      </c>
    </row>
    <row r="26" spans="1:21" ht="21.75" customHeight="1" x14ac:dyDescent="0.2">
      <c r="A26" s="197" t="s">
        <v>82</v>
      </c>
      <c r="B26" s="85">
        <f>SUM(Summer!B26+Fall!B26+Winter!B26+Spring!B26)</f>
        <v>1455</v>
      </c>
      <c r="C26" s="91">
        <f>SUM(Summer!C26+Fall!C26+Winter!C26+Spring!C26)</f>
        <v>364</v>
      </c>
      <c r="D26" s="91">
        <f>SUM(Summer!D26+Fall!D26+Winter!D26+Spring!D26)</f>
        <v>2694</v>
      </c>
      <c r="E26" s="91">
        <f>SUM(Summer!E26+Fall!E26+Winter!E26+Spring!E26)</f>
        <v>889</v>
      </c>
      <c r="F26" s="91">
        <f>SUM(Summer!F26+Fall!F26+Winter!F26+Spring!F26)</f>
        <v>669</v>
      </c>
      <c r="G26" s="91">
        <f>SUM(Summer!G26+Fall!G26+Winter!G26+Spring!G26)</f>
        <v>928</v>
      </c>
      <c r="H26" s="91">
        <f>SUM(Summer!H26+Fall!H26+Winter!H26+Spring!H26)</f>
        <v>1276</v>
      </c>
      <c r="I26" s="91">
        <f>SUM(Summer!I26+Fall!I26+Winter!I26+Spring!I26)</f>
        <v>1755</v>
      </c>
      <c r="J26" s="91">
        <f>SUM(Summer!J26+Fall!J26+Winter!J26+Spring!J26)</f>
        <v>2118</v>
      </c>
      <c r="K26" s="91">
        <f>SUM(Summer!K26+Fall!K26+Winter!K26+Spring!K26)</f>
        <v>1282</v>
      </c>
      <c r="L26" s="91">
        <f>SUM(Summer!L26+Fall!L26+Winter!L26+Spring!L26)</f>
        <v>397</v>
      </c>
      <c r="M26" s="147">
        <f>SUM(Summer!M26+Fall!M26+Winter!M26+Spring!M26)</f>
        <v>1801</v>
      </c>
      <c r="N26" s="82">
        <f t="shared" ref="N26" si="4">SUM(B26:M26)</f>
        <v>15628</v>
      </c>
      <c r="O26" s="83" t="s">
        <v>61</v>
      </c>
      <c r="P26" s="107" t="s">
        <v>61</v>
      </c>
      <c r="Q26" s="107" t="s">
        <v>61</v>
      </c>
      <c r="R26" s="107" t="s">
        <v>61</v>
      </c>
      <c r="S26" s="129" t="s">
        <v>61</v>
      </c>
      <c r="T26" s="195" t="s">
        <v>61</v>
      </c>
      <c r="U26" s="196">
        <f>N26</f>
        <v>15628</v>
      </c>
    </row>
    <row r="27" spans="1:21" ht="12.75" customHeight="1" x14ac:dyDescent="0.2">
      <c r="A27" s="174" t="s">
        <v>28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36"/>
      <c r="L27" s="136"/>
      <c r="M27" s="137"/>
      <c r="N27" s="138"/>
      <c r="O27" s="113"/>
      <c r="P27" s="114"/>
      <c r="Q27" s="114"/>
      <c r="R27" s="114"/>
      <c r="S27" s="139"/>
      <c r="T27" s="124"/>
      <c r="U27" s="91"/>
    </row>
    <row r="28" spans="1:21" ht="12.75" customHeight="1" x14ac:dyDescent="0.2">
      <c r="A28" s="173" t="s">
        <v>29</v>
      </c>
      <c r="B28" s="99">
        <f>IFERROR(B26/B25*100-100,"--")</f>
        <v>-5.1499348109517626</v>
      </c>
      <c r="C28" s="99">
        <f t="shared" ref="C28:U28" si="5">IFERROR(C26/C25*100-100,"--")</f>
        <v>-61.194029850746269</v>
      </c>
      <c r="D28" s="99">
        <f t="shared" si="5"/>
        <v>99.260355029585781</v>
      </c>
      <c r="E28" s="99">
        <f t="shared" si="5"/>
        <v>-3.2644178454842177</v>
      </c>
      <c r="F28" s="99">
        <f t="shared" si="5"/>
        <v>-57.361376673040155</v>
      </c>
      <c r="G28" s="99">
        <f t="shared" si="5"/>
        <v>70.588235294117652</v>
      </c>
      <c r="H28" s="99">
        <f t="shared" si="5"/>
        <v>27.727727727727739</v>
      </c>
      <c r="I28" s="99">
        <f t="shared" si="5"/>
        <v>267.92452830188677</v>
      </c>
      <c r="J28" s="99">
        <f t="shared" si="5"/>
        <v>-4.1628959276018094</v>
      </c>
      <c r="K28" s="99">
        <f t="shared" si="5"/>
        <v>309.58466453674117</v>
      </c>
      <c r="L28" s="99">
        <f t="shared" si="5"/>
        <v>-67.749796913078796</v>
      </c>
      <c r="M28" s="99">
        <f t="shared" si="5"/>
        <v>-54.46270543615676</v>
      </c>
      <c r="N28" s="99">
        <f t="shared" si="5"/>
        <v>-2.5746524530889587</v>
      </c>
      <c r="O28" s="83" t="s">
        <v>61</v>
      </c>
      <c r="P28" s="84" t="s">
        <v>61</v>
      </c>
      <c r="Q28" s="84" t="s">
        <v>61</v>
      </c>
      <c r="R28" s="84" t="s">
        <v>61</v>
      </c>
      <c r="S28" s="128" t="s">
        <v>61</v>
      </c>
      <c r="T28" s="108" t="s">
        <v>61</v>
      </c>
      <c r="U28" s="126">
        <f>IFERROR(U26/U25*100-100,"--")</f>
        <v>-2.5746524530889587</v>
      </c>
    </row>
    <row r="29" spans="1:21" ht="12.75" customHeight="1" x14ac:dyDescent="0.2">
      <c r="A29" s="173" t="s">
        <v>30</v>
      </c>
      <c r="B29" s="99">
        <f>IFERROR(B26/B21*100-100,"--")</f>
        <v>-41.164577436312165</v>
      </c>
      <c r="C29" s="99">
        <f t="shared" ref="C29:U29" si="6">IFERROR(C26/C21*100-100,"--")</f>
        <v>-86.122760198246283</v>
      </c>
      <c r="D29" s="99">
        <f t="shared" si="6"/>
        <v>37.238920020376952</v>
      </c>
      <c r="E29" s="99">
        <f t="shared" si="6"/>
        <v>-10.473313192346424</v>
      </c>
      <c r="F29" s="99">
        <f t="shared" si="6"/>
        <v>-74.504573170731703</v>
      </c>
      <c r="G29" s="99">
        <f t="shared" si="6"/>
        <v>-11.534795042897997</v>
      </c>
      <c r="H29" s="99">
        <f t="shared" si="6"/>
        <v>-31.728196896736222</v>
      </c>
      <c r="I29" s="99">
        <f t="shared" si="6"/>
        <v>178.57142857142856</v>
      </c>
      <c r="J29" s="99">
        <f t="shared" si="6"/>
        <v>-60.38159371492705</v>
      </c>
      <c r="K29" s="99">
        <f t="shared" si="6"/>
        <v>115.1006711409396</v>
      </c>
      <c r="L29" s="99">
        <f t="shared" si="6"/>
        <v>-55.642458100558663</v>
      </c>
      <c r="M29" s="99">
        <f t="shared" si="6"/>
        <v>-41.544952937358005</v>
      </c>
      <c r="N29" s="99">
        <f t="shared" si="6"/>
        <v>-35.266340816833733</v>
      </c>
      <c r="O29" s="83" t="s">
        <v>61</v>
      </c>
      <c r="P29" s="84" t="s">
        <v>61</v>
      </c>
      <c r="Q29" s="84" t="s">
        <v>61</v>
      </c>
      <c r="R29" s="84" t="s">
        <v>61</v>
      </c>
      <c r="S29" s="128" t="s">
        <v>61</v>
      </c>
      <c r="T29" s="108" t="s">
        <v>61</v>
      </c>
      <c r="U29" s="99">
        <f>IFERROR(U26/U21*100-100,"--")</f>
        <v>-35.266340816833733</v>
      </c>
    </row>
    <row r="30" spans="1:21" ht="12.75" customHeight="1" x14ac:dyDescent="0.2">
      <c r="A30" s="173" t="s">
        <v>31</v>
      </c>
      <c r="B30" s="99">
        <f>IFERROR(B26/B16*100-100,"--")</f>
        <v>37.523629489603024</v>
      </c>
      <c r="C30" s="99">
        <f t="shared" ref="C30:U30" si="7">IFERROR(C26/C16*100-100,"--")</f>
        <v>-89.656152315998867</v>
      </c>
      <c r="D30" s="99">
        <f t="shared" si="7"/>
        <v>82.027027027027032</v>
      </c>
      <c r="E30" s="99">
        <f t="shared" si="7"/>
        <v>12.389380530973455</v>
      </c>
      <c r="F30" s="99">
        <f t="shared" si="7"/>
        <v>-80.005977286312017</v>
      </c>
      <c r="G30" s="99">
        <f t="shared" si="7"/>
        <v>-49.592612710483429</v>
      </c>
      <c r="H30" s="99">
        <f t="shared" si="7"/>
        <v>-42.959320518551635</v>
      </c>
      <c r="I30" s="99">
        <f t="shared" si="7"/>
        <v>50</v>
      </c>
      <c r="J30" s="99">
        <f t="shared" si="7"/>
        <v>-58.55996869497163</v>
      </c>
      <c r="K30" s="99">
        <f t="shared" si="7"/>
        <v>-12.789115646258509</v>
      </c>
      <c r="L30" s="99">
        <f t="shared" si="7"/>
        <v>-76.905177428737645</v>
      </c>
      <c r="M30" s="99">
        <f t="shared" si="7"/>
        <v>-58.635737253100594</v>
      </c>
      <c r="N30" s="99">
        <f t="shared" si="7"/>
        <v>-44.376423690205016</v>
      </c>
      <c r="O30" s="83" t="s">
        <v>61</v>
      </c>
      <c r="P30" s="84" t="s">
        <v>61</v>
      </c>
      <c r="Q30" s="84" t="s">
        <v>61</v>
      </c>
      <c r="R30" s="84" t="s">
        <v>61</v>
      </c>
      <c r="S30" s="128" t="s">
        <v>61</v>
      </c>
      <c r="T30" s="108" t="s">
        <v>61</v>
      </c>
      <c r="U30" s="126">
        <f>IFERROR(U26/U16*100-100,"--")</f>
        <v>-44.376423690205016</v>
      </c>
    </row>
    <row r="31" spans="1:21" ht="12.75" customHeight="1" x14ac:dyDescent="0.2">
      <c r="A31" s="173" t="s">
        <v>35</v>
      </c>
      <c r="B31" s="160">
        <f>IFERROR(B26/B6*100-100,"--")</f>
        <v>75.301204819277103</v>
      </c>
      <c r="C31" s="160">
        <f t="shared" ref="C31:U31" si="8">IFERROR(C26/C6*100-100,"--")</f>
        <v>-90.013717421124824</v>
      </c>
      <c r="D31" s="160">
        <f t="shared" si="8"/>
        <v>20.644872369010287</v>
      </c>
      <c r="E31" s="160">
        <f t="shared" si="8"/>
        <v>28.654124457308228</v>
      </c>
      <c r="F31" s="160">
        <f t="shared" si="8"/>
        <v>-82.964094728800603</v>
      </c>
      <c r="G31" s="160">
        <f t="shared" si="8"/>
        <v>-49.066959385290886</v>
      </c>
      <c r="H31" s="160">
        <f t="shared" si="8"/>
        <v>-75.860764283011733</v>
      </c>
      <c r="I31" s="160">
        <f t="shared" si="8"/>
        <v>80.555555555555571</v>
      </c>
      <c r="J31" s="160">
        <f t="shared" si="8"/>
        <v>-64.782174925174587</v>
      </c>
      <c r="K31" s="160">
        <f t="shared" si="8"/>
        <v>188.08988764044943</v>
      </c>
      <c r="L31" s="160">
        <f t="shared" si="8"/>
        <v>-54.420206659012628</v>
      </c>
      <c r="M31" s="160">
        <f t="shared" si="8"/>
        <v>-26.459779501837488</v>
      </c>
      <c r="N31" s="160">
        <f t="shared" si="8"/>
        <v>-46.451944492033583</v>
      </c>
      <c r="O31" s="83" t="s">
        <v>61</v>
      </c>
      <c r="P31" s="84" t="s">
        <v>61</v>
      </c>
      <c r="Q31" s="84" t="s">
        <v>61</v>
      </c>
      <c r="R31" s="84" t="s">
        <v>61</v>
      </c>
      <c r="S31" s="128" t="s">
        <v>61</v>
      </c>
      <c r="T31" s="108" t="s">
        <v>61</v>
      </c>
      <c r="U31" s="126">
        <f t="shared" si="8"/>
        <v>-46.451944492033583</v>
      </c>
    </row>
    <row r="32" spans="1:21" ht="12.75" customHeight="1" x14ac:dyDescent="0.2">
      <c r="A32" s="175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84"/>
      <c r="Q32" s="107"/>
      <c r="R32" s="107"/>
      <c r="S32" s="107"/>
      <c r="T32" s="107"/>
      <c r="U32" s="123"/>
    </row>
    <row r="33" spans="1:22" ht="13.5" customHeight="1" x14ac:dyDescent="0.2">
      <c r="A33" s="212" t="s">
        <v>83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</row>
    <row r="34" spans="1:22" ht="13.5" customHeight="1" x14ac:dyDescent="0.25">
      <c r="A34" s="212" t="s">
        <v>62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/>
    </row>
    <row r="35" spans="1:22" s="50" customFormat="1" ht="27" customHeight="1" x14ac:dyDescent="0.2">
      <c r="A35" s="213" t="s">
        <v>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15"/>
    </row>
    <row r="36" spans="1:22" ht="13.5" customHeight="1" x14ac:dyDescent="0.2">
      <c r="A36" s="176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</row>
    <row r="37" spans="1:22" ht="13.5" customHeight="1" x14ac:dyDescent="0.2">
      <c r="A37" s="215" t="s">
        <v>84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</row>
    <row r="38" spans="1:22" ht="13.5" customHeight="1" x14ac:dyDescent="0.2">
      <c r="A38" s="17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2" x14ac:dyDescent="0.2">
      <c r="A39" s="17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2" ht="19.5" customHeight="1" x14ac:dyDescent="0.2">
      <c r="A40" s="17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2" ht="19.5" customHeight="1" x14ac:dyDescent="0.25">
      <c r="A41" s="221" t="s">
        <v>73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2" ht="19.5" customHeight="1" x14ac:dyDescent="0.25">
      <c r="A42" s="165" t="s">
        <v>39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2" ht="19.5" customHeight="1" x14ac:dyDescent="0.2">
      <c r="A43" s="16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2" ht="21.75" customHeight="1" x14ac:dyDescent="0.2">
      <c r="A44" s="167" t="s">
        <v>0</v>
      </c>
      <c r="B44" s="216" t="s">
        <v>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17"/>
      <c r="P44" s="216" t="s">
        <v>2</v>
      </c>
      <c r="Q44" s="217"/>
      <c r="R44" s="217"/>
      <c r="S44" s="217"/>
      <c r="T44" s="218"/>
      <c r="U44" s="219" t="s">
        <v>71</v>
      </c>
    </row>
    <row r="45" spans="1:22" ht="85.5" customHeight="1" x14ac:dyDescent="0.2">
      <c r="A45" s="167"/>
      <c r="B45" s="119" t="s">
        <v>3</v>
      </c>
      <c r="C45" s="119" t="s">
        <v>4</v>
      </c>
      <c r="D45" s="119" t="s">
        <v>5</v>
      </c>
      <c r="E45" s="119" t="s">
        <v>6</v>
      </c>
      <c r="F45" s="119" t="s">
        <v>7</v>
      </c>
      <c r="G45" s="119" t="s">
        <v>8</v>
      </c>
      <c r="H45" s="119" t="s">
        <v>9</v>
      </c>
      <c r="I45" s="119" t="s">
        <v>10</v>
      </c>
      <c r="J45" s="119" t="s">
        <v>11</v>
      </c>
      <c r="K45" s="120" t="s">
        <v>12</v>
      </c>
      <c r="L45" s="120" t="s">
        <v>13</v>
      </c>
      <c r="M45" s="120" t="s">
        <v>14</v>
      </c>
      <c r="N45" s="121" t="s">
        <v>69</v>
      </c>
      <c r="O45" s="122" t="s">
        <v>70</v>
      </c>
      <c r="P45" s="120" t="s">
        <v>15</v>
      </c>
      <c r="Q45" s="120" t="s">
        <v>16</v>
      </c>
      <c r="R45" s="120" t="s">
        <v>17</v>
      </c>
      <c r="S45" s="120" t="s">
        <v>18</v>
      </c>
      <c r="T45" s="121" t="s">
        <v>66</v>
      </c>
      <c r="U45" s="220"/>
    </row>
    <row r="46" spans="1:22" ht="21.75" customHeight="1" x14ac:dyDescent="0.2">
      <c r="A46" s="168" t="s">
        <v>19</v>
      </c>
      <c r="B46" s="17">
        <f>SUM(Summer!B46+Fall!B46+Winter!B46+Spring!B46)</f>
        <v>579</v>
      </c>
      <c r="C46" s="17">
        <f>SUM(Summer!C46+Fall!C46+Winter!C46+Spring!C46)</f>
        <v>1227</v>
      </c>
      <c r="D46" s="17">
        <f>SUM(Summer!D46+Fall!D46+Winter!D46+Spring!D46)</f>
        <v>1698</v>
      </c>
      <c r="E46" s="17">
        <f>SUM(Summer!E46+Fall!E46+Winter!E46+Spring!E46)</f>
        <v>683</v>
      </c>
      <c r="F46" s="17">
        <f>SUM(Summer!F46+Fall!F46+Winter!F46+Spring!F46)</f>
        <v>6033</v>
      </c>
      <c r="G46" s="17">
        <f>SUM(Summer!G46+Fall!G46+Winter!G46+Spring!G46)</f>
        <v>727</v>
      </c>
      <c r="H46" s="17">
        <f>SUM(Summer!H46+Fall!H46+Winter!H46+Spring!H46)</f>
        <v>2905</v>
      </c>
      <c r="I46" s="17">
        <f>SUM(Summer!I46+Fall!I46+Winter!I46+Spring!I46)</f>
        <v>1263</v>
      </c>
      <c r="J46" s="17">
        <f>SUM(Summer!J46+Fall!J46+Winter!J46+Spring!J46)</f>
        <v>5925</v>
      </c>
      <c r="K46" s="17">
        <f>SUM(Summer!K46+Fall!K46+Winter!K46+Spring!K46)</f>
        <v>2520</v>
      </c>
      <c r="L46" s="17">
        <f>SUM(Summer!L46+Fall!L46+Winter!L46+Spring!L46)</f>
        <v>2751</v>
      </c>
      <c r="M46" s="17">
        <f>SUM(Summer!M46+Fall!M46+Winter!M46+Spring!M46)</f>
        <v>1632</v>
      </c>
      <c r="N46" s="82">
        <f t="shared" ref="N46:N57" si="9">SUM(B46:M46)</f>
        <v>27943</v>
      </c>
      <c r="O46" s="83" t="s">
        <v>61</v>
      </c>
      <c r="P46" s="107" t="s">
        <v>61</v>
      </c>
      <c r="Q46" s="107" t="s">
        <v>61</v>
      </c>
      <c r="R46" s="107" t="s">
        <v>61</v>
      </c>
      <c r="S46" s="107" t="s">
        <v>61</v>
      </c>
      <c r="T46" s="108" t="s">
        <v>61</v>
      </c>
      <c r="U46" s="85">
        <f>(N46)</f>
        <v>27943</v>
      </c>
    </row>
    <row r="47" spans="1:22" ht="21.75" customHeight="1" x14ac:dyDescent="0.2">
      <c r="A47" s="169" t="s">
        <v>20</v>
      </c>
      <c r="B47" s="17">
        <f>SUM(Summer!B47+Fall!B47+Winter!B47+Spring!B47)</f>
        <v>711</v>
      </c>
      <c r="C47" s="17">
        <f>SUM(Summer!C47+Fall!C47+Winter!C47+Spring!C47)</f>
        <v>1721</v>
      </c>
      <c r="D47" s="17">
        <f>SUM(Summer!D47+Fall!D47+Winter!D47+Spring!D47)</f>
        <v>2259</v>
      </c>
      <c r="E47" s="17">
        <f>SUM(Summer!E47+Fall!E47+Winter!E47+Spring!E47)</f>
        <v>833</v>
      </c>
      <c r="F47" s="17">
        <f>SUM(Summer!F47+Fall!F47+Winter!F47+Spring!F47)</f>
        <v>6263</v>
      </c>
      <c r="G47" s="17">
        <f>SUM(Summer!G47+Fall!G47+Winter!G47+Spring!G47)</f>
        <v>2491</v>
      </c>
      <c r="H47" s="17">
        <f>SUM(Summer!H47+Fall!H47+Winter!H47+Spring!H47)</f>
        <v>2256</v>
      </c>
      <c r="I47" s="17">
        <f>SUM(Summer!I47+Fall!I47+Winter!I47+Spring!I47)</f>
        <v>1147</v>
      </c>
      <c r="J47" s="17">
        <f>SUM(Summer!J47+Fall!J47+Winter!J47+Spring!J47)</f>
        <v>7050</v>
      </c>
      <c r="K47" s="17">
        <f>SUM(Summer!K47+Fall!K47+Winter!K47+Spring!K47)</f>
        <v>2030</v>
      </c>
      <c r="L47" s="17">
        <f>SUM(Summer!L47+Fall!L47+Winter!L47+Spring!L47)</f>
        <v>2270</v>
      </c>
      <c r="M47" s="17">
        <f>SUM(Summer!M47+Fall!M47+Winter!M47+Spring!M47)</f>
        <v>1502</v>
      </c>
      <c r="N47" s="82">
        <f t="shared" si="9"/>
        <v>30533</v>
      </c>
      <c r="O47" s="83" t="s">
        <v>61</v>
      </c>
      <c r="P47" s="107" t="s">
        <v>61</v>
      </c>
      <c r="Q47" s="107" t="s">
        <v>61</v>
      </c>
      <c r="R47" s="107" t="s">
        <v>61</v>
      </c>
      <c r="S47" s="107" t="s">
        <v>61</v>
      </c>
      <c r="T47" s="108" t="s">
        <v>61</v>
      </c>
      <c r="U47" s="85">
        <f t="shared" ref="U47:U62" si="10">(N47)</f>
        <v>30533</v>
      </c>
    </row>
    <row r="48" spans="1:22" ht="21.75" customHeight="1" x14ac:dyDescent="0.2">
      <c r="A48" s="169" t="s">
        <v>21</v>
      </c>
      <c r="B48" s="17">
        <f>SUM(Summer!B48+Fall!B48+Winter!B48+Spring!B48)</f>
        <v>816</v>
      </c>
      <c r="C48" s="17">
        <f>SUM(Summer!C48+Fall!C48+Winter!C48+Spring!C48)</f>
        <v>566</v>
      </c>
      <c r="D48" s="17">
        <f>SUM(Summer!D48+Fall!D48+Winter!D48+Spring!D48)</f>
        <v>2555</v>
      </c>
      <c r="E48" s="17">
        <f>SUM(Summer!E48+Fall!E48+Winter!E48+Spring!E48)</f>
        <v>778</v>
      </c>
      <c r="F48" s="17">
        <f>SUM(Summer!F48+Fall!F48+Winter!F48+Spring!F48)</f>
        <v>5149</v>
      </c>
      <c r="G48" s="17">
        <f>SUM(Summer!G48+Fall!G48+Winter!G48+Spring!G48)</f>
        <v>644</v>
      </c>
      <c r="H48" s="17">
        <f>SUM(Summer!H48+Fall!H48+Winter!H48+Spring!H48)</f>
        <v>2303</v>
      </c>
      <c r="I48" s="17">
        <f>SUM(Summer!I48+Fall!I48+Winter!I48+Spring!I48)</f>
        <v>848</v>
      </c>
      <c r="J48" s="17">
        <f>SUM(Summer!J48+Fall!J48+Winter!J48+Spring!J48)</f>
        <v>7871</v>
      </c>
      <c r="K48" s="17">
        <f>SUM(Summer!K48+Fall!K48+Winter!K48+Spring!K48)</f>
        <v>3248</v>
      </c>
      <c r="L48" s="17">
        <f>SUM(Summer!L48+Fall!L48+Winter!L48+Spring!L48)</f>
        <v>3394</v>
      </c>
      <c r="M48" s="17">
        <f>SUM(Summer!M48+Fall!M48+Winter!M48+Spring!M48)</f>
        <v>1580</v>
      </c>
      <c r="N48" s="82">
        <f t="shared" si="9"/>
        <v>29752</v>
      </c>
      <c r="O48" s="83" t="s">
        <v>61</v>
      </c>
      <c r="P48" s="107" t="s">
        <v>61</v>
      </c>
      <c r="Q48" s="107" t="s">
        <v>61</v>
      </c>
      <c r="R48" s="107" t="s">
        <v>61</v>
      </c>
      <c r="S48" s="107" t="s">
        <v>61</v>
      </c>
      <c r="T48" s="108" t="s">
        <v>61</v>
      </c>
      <c r="U48" s="85">
        <f t="shared" si="10"/>
        <v>29752</v>
      </c>
    </row>
    <row r="49" spans="1:21" ht="21.75" customHeight="1" x14ac:dyDescent="0.2">
      <c r="A49" s="169" t="s">
        <v>22</v>
      </c>
      <c r="B49" s="17">
        <f>SUM(Summer!B49+Fall!B49+Winter!B49+Spring!B49)</f>
        <v>745</v>
      </c>
      <c r="C49" s="17">
        <f>SUM(Summer!C49+Fall!C49+Winter!C49+Spring!C49)</f>
        <v>578</v>
      </c>
      <c r="D49" s="17">
        <f>SUM(Summer!D49+Fall!D49+Winter!D49+Spring!D49)</f>
        <v>1983</v>
      </c>
      <c r="E49" s="17">
        <f>SUM(Summer!E49+Fall!E49+Winter!E49+Spring!E49)</f>
        <v>355</v>
      </c>
      <c r="F49" s="17">
        <f>SUM(Summer!F49+Fall!F49+Winter!F49+Spring!F49)</f>
        <v>5830</v>
      </c>
      <c r="G49" s="17">
        <f>SUM(Summer!G49+Fall!G49+Winter!G49+Spring!G49)</f>
        <v>530</v>
      </c>
      <c r="H49" s="17">
        <f>SUM(Summer!H49+Fall!H49+Winter!H49+Spring!H49)</f>
        <v>2020</v>
      </c>
      <c r="I49" s="17">
        <f>SUM(Summer!I49+Fall!I49+Winter!I49+Spring!I49)</f>
        <v>1140</v>
      </c>
      <c r="J49" s="17">
        <f>SUM(Summer!J49+Fall!J49+Winter!J49+Spring!J49)</f>
        <v>8274</v>
      </c>
      <c r="K49" s="17">
        <f>SUM(Summer!K49+Fall!K49+Winter!K49+Spring!K49)</f>
        <v>3472</v>
      </c>
      <c r="L49" s="17">
        <f>SUM(Summer!L49+Fall!L49+Winter!L49+Spring!L49)</f>
        <v>3569</v>
      </c>
      <c r="M49" s="17">
        <f>SUM(Summer!M49+Fall!M49+Winter!M49+Spring!M49)</f>
        <v>1752</v>
      </c>
      <c r="N49" s="82">
        <f t="shared" si="9"/>
        <v>30248</v>
      </c>
      <c r="O49" s="83" t="s">
        <v>61</v>
      </c>
      <c r="P49" s="107" t="s">
        <v>61</v>
      </c>
      <c r="Q49" s="107" t="s">
        <v>61</v>
      </c>
      <c r="R49" s="107" t="s">
        <v>61</v>
      </c>
      <c r="S49" s="107" t="s">
        <v>61</v>
      </c>
      <c r="T49" s="108" t="s">
        <v>61</v>
      </c>
      <c r="U49" s="85">
        <f t="shared" si="10"/>
        <v>30248</v>
      </c>
    </row>
    <row r="50" spans="1:21" ht="21.75" customHeight="1" x14ac:dyDescent="0.2">
      <c r="A50" s="170" t="s">
        <v>23</v>
      </c>
      <c r="B50" s="18">
        <f>SUM(Summer!B50+Fall!B50+Winter!B50+Spring!B50)</f>
        <v>1087</v>
      </c>
      <c r="C50" s="18">
        <f>SUM(Summer!C50+Fall!C50+Winter!C50+Spring!C50)</f>
        <v>436</v>
      </c>
      <c r="D50" s="18">
        <f>SUM(Summer!D50+Fall!D50+Winter!D50+Spring!D50)</f>
        <v>1833</v>
      </c>
      <c r="E50" s="18">
        <f>SUM(Summer!E50+Fall!E50+Winter!E50+Spring!E50)</f>
        <v>338</v>
      </c>
      <c r="F50" s="18">
        <f>SUM(Summer!F50+Fall!F50+Winter!F50+Spring!F50)</f>
        <v>6122</v>
      </c>
      <c r="G50" s="18">
        <f>SUM(Summer!G50+Fall!G50+Winter!G50+Spring!G50)</f>
        <v>787</v>
      </c>
      <c r="H50" s="18">
        <f>SUM(Summer!H50+Fall!H50+Winter!H50+Spring!H50)</f>
        <v>2322</v>
      </c>
      <c r="I50" s="18">
        <f>SUM(Summer!I50+Fall!I50+Winter!I50+Spring!I50)</f>
        <v>1091</v>
      </c>
      <c r="J50" s="18">
        <f>SUM(Summer!J50+Fall!J50+Winter!J50+Spring!J50)</f>
        <v>7044</v>
      </c>
      <c r="K50" s="18">
        <f>SUM(Summer!K50+Fall!K50+Winter!K50+Spring!K50)</f>
        <v>3870</v>
      </c>
      <c r="L50" s="18">
        <f>SUM(Summer!L50+Fall!L50+Winter!L50+Spring!L50)</f>
        <v>3062</v>
      </c>
      <c r="M50" s="18">
        <f>SUM(Summer!M50+Fall!M50+Winter!M50+Spring!M50)</f>
        <v>1993</v>
      </c>
      <c r="N50" s="87">
        <f t="shared" si="9"/>
        <v>29985</v>
      </c>
      <c r="O50" s="88" t="s">
        <v>61</v>
      </c>
      <c r="P50" s="109" t="s">
        <v>61</v>
      </c>
      <c r="Q50" s="109" t="s">
        <v>61</v>
      </c>
      <c r="R50" s="109" t="s">
        <v>61</v>
      </c>
      <c r="S50" s="109" t="s">
        <v>61</v>
      </c>
      <c r="T50" s="110" t="s">
        <v>61</v>
      </c>
      <c r="U50" s="90">
        <f t="shared" si="10"/>
        <v>29985</v>
      </c>
    </row>
    <row r="51" spans="1:21" ht="21.75" customHeight="1" x14ac:dyDescent="0.2">
      <c r="A51" s="169" t="s">
        <v>24</v>
      </c>
      <c r="B51" s="17">
        <f>SUM(Summer!B51+Fall!B51+Winter!B51+Spring!B51)</f>
        <v>1032</v>
      </c>
      <c r="C51" s="17">
        <f>SUM(Summer!C51+Fall!C51+Winter!C51+Spring!C51)</f>
        <v>344</v>
      </c>
      <c r="D51" s="17">
        <f>SUM(Summer!D51+Fall!D51+Winter!D51+Spring!D51)</f>
        <v>1466</v>
      </c>
      <c r="E51" s="17">
        <f>SUM(Summer!E51+Fall!E51+Winter!E51+Spring!E51)</f>
        <v>400</v>
      </c>
      <c r="F51" s="17">
        <f>SUM(Summer!F51+Fall!F51+Winter!F51+Spring!F51)</f>
        <v>5476</v>
      </c>
      <c r="G51" s="17">
        <f>SUM(Summer!G51+Fall!G51+Winter!G51+Spring!G51)</f>
        <v>1648</v>
      </c>
      <c r="H51" s="17">
        <f>SUM(Summer!H51+Fall!H51+Winter!H51+Spring!H51)</f>
        <v>2420</v>
      </c>
      <c r="I51" s="17">
        <f>SUM(Summer!I51+Fall!I51+Winter!I51+Spring!I51)</f>
        <v>1193</v>
      </c>
      <c r="J51" s="17">
        <f>SUM(Summer!J51+Fall!J51+Winter!J51+Spring!J51)</f>
        <v>10586</v>
      </c>
      <c r="K51" s="17">
        <f>SUM(Summer!K51+Fall!K51+Winter!K51+Spring!K51)</f>
        <v>3852</v>
      </c>
      <c r="L51" s="17">
        <f>SUM(Summer!L51+Fall!L51+Winter!L51+Spring!L51)</f>
        <v>2923</v>
      </c>
      <c r="M51" s="17">
        <f>SUM(Summer!M51+Fall!M51+Winter!M51+Spring!M51)</f>
        <v>2410</v>
      </c>
      <c r="N51" s="82">
        <f t="shared" si="9"/>
        <v>33750</v>
      </c>
      <c r="O51" s="83" t="s">
        <v>61</v>
      </c>
      <c r="P51" s="107" t="s">
        <v>61</v>
      </c>
      <c r="Q51" s="107" t="s">
        <v>61</v>
      </c>
      <c r="R51" s="107" t="s">
        <v>61</v>
      </c>
      <c r="S51" s="107" t="s">
        <v>61</v>
      </c>
      <c r="T51" s="108" t="s">
        <v>61</v>
      </c>
      <c r="U51" s="85">
        <f>(N51)</f>
        <v>33750</v>
      </c>
    </row>
    <row r="52" spans="1:21" ht="21.75" customHeight="1" x14ac:dyDescent="0.2">
      <c r="A52" s="169" t="s">
        <v>25</v>
      </c>
      <c r="B52" s="17">
        <f>SUM(Summer!B52+Fall!B52+Winter!B52+Spring!B52)</f>
        <v>593</v>
      </c>
      <c r="C52" s="17">
        <f>SUM(Summer!C52+Fall!C52+Winter!C52+Spring!C52)</f>
        <v>85</v>
      </c>
      <c r="D52" s="17">
        <f>SUM(Summer!D52+Fall!D52+Winter!D52+Spring!D52)</f>
        <v>2100</v>
      </c>
      <c r="E52" s="17">
        <f>SUM(Summer!E52+Fall!E52+Winter!E52+Spring!E52)</f>
        <v>294</v>
      </c>
      <c r="F52" s="17">
        <f>SUM(Summer!F52+Fall!F52+Winter!F52+Spring!F52)</f>
        <v>5865</v>
      </c>
      <c r="G52" s="17">
        <f>SUM(Summer!G52+Fall!G52+Winter!G52+Spring!G52)</f>
        <v>577</v>
      </c>
      <c r="H52" s="17">
        <f>SUM(Summer!H52+Fall!H52+Winter!H52+Spring!H52)</f>
        <v>2365</v>
      </c>
      <c r="I52" s="17">
        <f>SUM(Summer!I52+Fall!I52+Winter!I52+Spring!I52)</f>
        <v>1010</v>
      </c>
      <c r="J52" s="17">
        <f>SUM(Summer!J52+Fall!J52+Winter!J52+Spring!J52)</f>
        <v>7809</v>
      </c>
      <c r="K52" s="17">
        <f>SUM(Summer!K52+Fall!K52+Winter!K52+Spring!K52)</f>
        <v>3998</v>
      </c>
      <c r="L52" s="17">
        <f>SUM(Summer!L52+Fall!L52+Winter!L52+Spring!L52)</f>
        <v>3123</v>
      </c>
      <c r="M52" s="17">
        <f>SUM(Summer!M52+Fall!M52+Winter!M52+Spring!M52)</f>
        <v>2230</v>
      </c>
      <c r="N52" s="82">
        <f t="shared" si="9"/>
        <v>30049</v>
      </c>
      <c r="O52" s="83" t="s">
        <v>61</v>
      </c>
      <c r="P52" s="107" t="s">
        <v>61</v>
      </c>
      <c r="Q52" s="107" t="s">
        <v>61</v>
      </c>
      <c r="R52" s="107" t="s">
        <v>61</v>
      </c>
      <c r="S52" s="107" t="s">
        <v>61</v>
      </c>
      <c r="T52" s="108" t="s">
        <v>61</v>
      </c>
      <c r="U52" s="85">
        <f t="shared" si="10"/>
        <v>30049</v>
      </c>
    </row>
    <row r="53" spans="1:21" ht="21.75" customHeight="1" x14ac:dyDescent="0.2">
      <c r="A53" s="169" t="s">
        <v>26</v>
      </c>
      <c r="B53" s="17">
        <f>SUM(Summer!B53+Fall!B53+Winter!B53+Spring!B53)</f>
        <v>813</v>
      </c>
      <c r="C53" s="17">
        <f>SUM(Summer!C53+Fall!C53+Winter!C53+Spring!C53)</f>
        <v>87</v>
      </c>
      <c r="D53" s="17">
        <f>SUM(Summer!D53+Fall!D53+Winter!D53+Spring!D53)</f>
        <v>1325</v>
      </c>
      <c r="E53" s="17">
        <f>SUM(Summer!E53+Fall!E53+Winter!E53+Spring!E53)</f>
        <v>371</v>
      </c>
      <c r="F53" s="17">
        <f>SUM(Summer!F53+Fall!F53+Winter!F53+Spring!F53)</f>
        <v>5190</v>
      </c>
      <c r="G53" s="17">
        <f>SUM(Summer!G53+Fall!G53+Winter!G53+Spring!G53)</f>
        <v>4699</v>
      </c>
      <c r="H53" s="17">
        <f>SUM(Summer!H53+Fall!H53+Winter!H53+Spring!H53)</f>
        <v>2078</v>
      </c>
      <c r="I53" s="17">
        <f>SUM(Summer!I53+Fall!I53+Winter!I53+Spring!I53)</f>
        <v>737</v>
      </c>
      <c r="J53" s="17">
        <f>SUM(Summer!J53+Fall!J53+Winter!J53+Spring!J53)</f>
        <v>5763</v>
      </c>
      <c r="K53" s="17">
        <f>SUM(Summer!K53+Fall!K53+Winter!K53+Spring!K53)</f>
        <v>3790</v>
      </c>
      <c r="L53" s="17">
        <f>SUM(Summer!L53+Fall!L53+Winter!L53+Spring!L53)</f>
        <v>3381</v>
      </c>
      <c r="M53" s="17">
        <f>SUM(Summer!M53+Fall!M53+Winter!M53+Spring!M53)</f>
        <v>1998</v>
      </c>
      <c r="N53" s="82">
        <f t="shared" si="9"/>
        <v>30232</v>
      </c>
      <c r="O53" s="83" t="s">
        <v>61</v>
      </c>
      <c r="P53" s="107" t="s">
        <v>61</v>
      </c>
      <c r="Q53" s="107" t="s">
        <v>61</v>
      </c>
      <c r="R53" s="107" t="s">
        <v>61</v>
      </c>
      <c r="S53" s="107" t="s">
        <v>61</v>
      </c>
      <c r="T53" s="108" t="s">
        <v>61</v>
      </c>
      <c r="U53" s="85">
        <f t="shared" si="10"/>
        <v>30232</v>
      </c>
    </row>
    <row r="54" spans="1:21" ht="21.75" customHeight="1" x14ac:dyDescent="0.2">
      <c r="A54" s="169" t="s">
        <v>27</v>
      </c>
      <c r="B54" s="17">
        <f>SUM(Summer!B54+Fall!B54+Winter!B54+Spring!B54)</f>
        <v>912</v>
      </c>
      <c r="C54" s="17">
        <f>SUM(Summer!C54+Fall!C54+Winter!C54+Spring!C54)</f>
        <v>59</v>
      </c>
      <c r="D54" s="17">
        <f>SUM(Summer!D54+Fall!D54+Winter!D54+Spring!D54)</f>
        <v>1241</v>
      </c>
      <c r="E54" s="17">
        <f>SUM(Summer!E54+Fall!E54+Winter!E54+Spring!E54)</f>
        <v>501</v>
      </c>
      <c r="F54" s="17">
        <f>SUM(Summer!F54+Fall!F54+Winter!F54+Spring!F54)</f>
        <v>4526</v>
      </c>
      <c r="G54" s="17">
        <f>SUM(Summer!G54+Fall!G54+Winter!G54+Spring!G54)</f>
        <v>6949</v>
      </c>
      <c r="H54" s="17">
        <f>SUM(Summer!H54+Fall!H54+Winter!H54+Spring!H54)</f>
        <v>1804</v>
      </c>
      <c r="I54" s="17">
        <f>SUM(Summer!I54+Fall!I54+Winter!I54+Spring!I54)</f>
        <v>848</v>
      </c>
      <c r="J54" s="17">
        <f>SUM(Summer!J54+Fall!J54+Winter!J54+Spring!J54)</f>
        <v>5418</v>
      </c>
      <c r="K54" s="17">
        <f>SUM(Summer!K54+Fall!K54+Winter!K54+Spring!K54)</f>
        <v>3384</v>
      </c>
      <c r="L54" s="17">
        <f>SUM(Summer!L54+Fall!L54+Winter!L54+Spring!L54)</f>
        <v>3279</v>
      </c>
      <c r="M54" s="17">
        <f>SUM(Summer!M54+Fall!M54+Winter!M54+Spring!M54)</f>
        <v>2155</v>
      </c>
      <c r="N54" s="82">
        <f t="shared" si="9"/>
        <v>31076</v>
      </c>
      <c r="O54" s="83" t="s">
        <v>61</v>
      </c>
      <c r="P54" s="107" t="s">
        <v>61</v>
      </c>
      <c r="Q54" s="107" t="s">
        <v>61</v>
      </c>
      <c r="R54" s="107" t="s">
        <v>61</v>
      </c>
      <c r="S54" s="107" t="s">
        <v>61</v>
      </c>
      <c r="T54" s="108" t="s">
        <v>61</v>
      </c>
      <c r="U54" s="85">
        <f t="shared" si="10"/>
        <v>31076</v>
      </c>
    </row>
    <row r="55" spans="1:21" ht="21.75" customHeight="1" x14ac:dyDescent="0.2">
      <c r="A55" s="170">
        <v>2012</v>
      </c>
      <c r="B55" s="18">
        <f>SUM(Summer!B55+Fall!B55+Winter!B55+Spring!B55)</f>
        <v>829</v>
      </c>
      <c r="C55" s="18">
        <f>SUM(Summer!C55+Fall!C55+Winter!C55+Spring!C55)</f>
        <v>99</v>
      </c>
      <c r="D55" s="18">
        <f>SUM(Summer!D55+Fall!D55+Winter!D55+Spring!D55)</f>
        <v>1031</v>
      </c>
      <c r="E55" s="18">
        <f>SUM(Summer!E55+Fall!E55+Winter!E55+Spring!E55)</f>
        <v>337</v>
      </c>
      <c r="F55" s="18">
        <f>SUM(Summer!F55+Fall!F55+Winter!F55+Spring!F55)</f>
        <v>4954</v>
      </c>
      <c r="G55" s="18">
        <f>SUM(Summer!G55+Fall!G55+Winter!G55+Spring!G55)</f>
        <v>5792</v>
      </c>
      <c r="H55" s="18">
        <f>SUM(Summer!H55+Fall!H55+Winter!H55+Spring!H55)</f>
        <v>1937</v>
      </c>
      <c r="I55" s="18">
        <f>SUM(Summer!I55+Fall!I55+Winter!I55+Spring!I55)</f>
        <v>717</v>
      </c>
      <c r="J55" s="18">
        <f>SUM(Summer!J55+Fall!J55+Winter!J55+Spring!J55)</f>
        <v>4397</v>
      </c>
      <c r="K55" s="18">
        <f>SUM(Summer!K55+Fall!K55+Winter!K55+Spring!K55)</f>
        <v>3504</v>
      </c>
      <c r="L55" s="18">
        <f>SUM(Summer!L55+Fall!L55+Winter!L55+Spring!L55)</f>
        <v>3130</v>
      </c>
      <c r="M55" s="18">
        <f>SUM(Summer!M55+Fall!M55+Winter!M55+Spring!M55)</f>
        <v>2273</v>
      </c>
      <c r="N55" s="87">
        <f t="shared" si="9"/>
        <v>29000</v>
      </c>
      <c r="O55" s="88" t="s">
        <v>61</v>
      </c>
      <c r="P55" s="109" t="s">
        <v>61</v>
      </c>
      <c r="Q55" s="109" t="s">
        <v>61</v>
      </c>
      <c r="R55" s="109" t="s">
        <v>61</v>
      </c>
      <c r="S55" s="109" t="s">
        <v>61</v>
      </c>
      <c r="T55" s="110" t="s">
        <v>61</v>
      </c>
      <c r="U55" s="93">
        <f t="shared" si="10"/>
        <v>29000</v>
      </c>
    </row>
    <row r="56" spans="1:21" ht="21.75" customHeight="1" x14ac:dyDescent="0.2">
      <c r="A56" s="171">
        <v>2013</v>
      </c>
      <c r="B56" s="105">
        <f>SUM(Summer!B56+Fall!B56+Winter!B56+Spring!B56)</f>
        <v>999</v>
      </c>
      <c r="C56" s="106">
        <f>SUM(Summer!C56+Fall!C56+Winter!C56+Spring!C56)</f>
        <v>2108</v>
      </c>
      <c r="D56" s="106">
        <f>SUM(Summer!D56+Fall!D56+Winter!D56+Spring!D56)</f>
        <v>837</v>
      </c>
      <c r="E56" s="106">
        <f>SUM(Summer!E56+Fall!E56+Winter!E56+Spring!E56)</f>
        <v>189</v>
      </c>
      <c r="F56" s="106">
        <f>SUM(Summer!F56+Fall!F56+Winter!F56+Spring!F56)</f>
        <v>5227</v>
      </c>
      <c r="G56" s="106">
        <f>SUM(Summer!G56+Fall!G56+Winter!G56+Spring!G56)</f>
        <v>5028</v>
      </c>
      <c r="H56" s="106">
        <f>SUM(Summer!H56+Fall!H56+Winter!H56+Spring!H56)</f>
        <v>1561</v>
      </c>
      <c r="I56" s="106">
        <f>SUM(Summer!I56+Fall!I56+Winter!I56+Spring!I56)</f>
        <v>0</v>
      </c>
      <c r="J56" s="106">
        <f>SUM(Summer!J56+Fall!J56+Winter!J56+Spring!J56)</f>
        <v>4038</v>
      </c>
      <c r="K56" s="106">
        <f>SUM(Summer!K56+Fall!K56+Winter!K56+Spring!K56)</f>
        <v>3913</v>
      </c>
      <c r="L56" s="106">
        <f>SUM(Summer!L56+Fall!L56+Winter!L56+Spring!L56)</f>
        <v>2204</v>
      </c>
      <c r="M56" s="106">
        <f>SUM(Summer!M56+Fall!M56+Winter!M56+Spring!M56)</f>
        <v>2191</v>
      </c>
      <c r="N56" s="112">
        <f t="shared" si="9"/>
        <v>28295</v>
      </c>
      <c r="O56" s="113" t="s">
        <v>61</v>
      </c>
      <c r="P56" s="114" t="s">
        <v>61</v>
      </c>
      <c r="Q56" s="114" t="s">
        <v>61</v>
      </c>
      <c r="R56" s="114" t="s">
        <v>61</v>
      </c>
      <c r="S56" s="114" t="s">
        <v>61</v>
      </c>
      <c r="T56" s="113" t="s">
        <v>61</v>
      </c>
      <c r="U56" s="105">
        <f t="shared" si="10"/>
        <v>28295</v>
      </c>
    </row>
    <row r="57" spans="1:21" ht="21.75" customHeight="1" x14ac:dyDescent="0.2">
      <c r="A57" s="173">
        <v>2014</v>
      </c>
      <c r="B57" s="85">
        <f>SUM(Summer!B57+Fall!B57+Winter!B57+Spring!B57)</f>
        <v>889</v>
      </c>
      <c r="C57" s="91">
        <f>SUM(Summer!C57+Fall!C57+Winter!C57+Spring!C57)</f>
        <v>155</v>
      </c>
      <c r="D57" s="91">
        <f>SUM(Summer!D57+Fall!D57+Winter!D57+Spring!D57)</f>
        <v>729</v>
      </c>
      <c r="E57" s="91">
        <f>SUM(Summer!E57+Fall!E57+Winter!E57+Spring!E57)</f>
        <v>209</v>
      </c>
      <c r="F57" s="91">
        <f>SUM(Summer!F57+Fall!F57+Winter!F57+Spring!F57)</f>
        <v>4622</v>
      </c>
      <c r="G57" s="91">
        <f>SUM(Summer!G57+Fall!G57+Winter!G57+Spring!G57)</f>
        <v>5510</v>
      </c>
      <c r="H57" s="91">
        <f>SUM(Summer!H57+Fall!H57+Winter!H57+Spring!H57)</f>
        <v>1298</v>
      </c>
      <c r="I57" s="91">
        <f>SUM(Summer!I57+Fall!I57+Winter!I57+Spring!I57)</f>
        <v>0</v>
      </c>
      <c r="J57" s="91">
        <f>SUM(Summer!J57+Fall!J57+Winter!J57+Spring!J57)</f>
        <v>3761</v>
      </c>
      <c r="K57" s="91">
        <f>SUM(Summer!K57+Fall!K57+Winter!K57+Spring!K57)</f>
        <v>3434</v>
      </c>
      <c r="L57" s="91">
        <f>SUM(Summer!L57+Fall!L57+Winter!L57+Spring!L57)</f>
        <v>3659</v>
      </c>
      <c r="M57" s="147">
        <f>SUM(Summer!M57+Fall!M57+Winter!M57+Spring!M57)</f>
        <v>2031</v>
      </c>
      <c r="N57" s="91">
        <f t="shared" si="9"/>
        <v>26297</v>
      </c>
      <c r="O57" s="83" t="s">
        <v>61</v>
      </c>
      <c r="P57" s="107" t="s">
        <v>61</v>
      </c>
      <c r="Q57" s="107" t="s">
        <v>61</v>
      </c>
      <c r="R57" s="107" t="s">
        <v>61</v>
      </c>
      <c r="S57" s="129" t="s">
        <v>61</v>
      </c>
      <c r="T57" s="128" t="s">
        <v>61</v>
      </c>
      <c r="U57" s="91">
        <f t="shared" si="10"/>
        <v>26297</v>
      </c>
    </row>
    <row r="58" spans="1:21" ht="21.75" customHeight="1" x14ac:dyDescent="0.2">
      <c r="A58" s="173">
        <v>2015</v>
      </c>
      <c r="B58" s="85">
        <f>SUM(Summer!B58+Fall!B58+Winter!B58+Spring!B58)</f>
        <v>426</v>
      </c>
      <c r="C58" s="91">
        <f>SUM(Summer!C58+Fall!C58+Winter!C58+Spring!C58)</f>
        <v>247</v>
      </c>
      <c r="D58" s="91">
        <f>SUM(Summer!D58+Fall!D58+Winter!D58+Spring!D58)</f>
        <v>815</v>
      </c>
      <c r="E58" s="91">
        <f>SUM(Summer!E58+Fall!E58+Winter!E58+Spring!E58)</f>
        <v>532</v>
      </c>
      <c r="F58" s="91">
        <f>SUM(Summer!F58+Fall!F58+Winter!F58+Spring!F58)</f>
        <v>4870</v>
      </c>
      <c r="G58" s="91">
        <f>SUM(Summer!G58+Fall!G58+Winter!G58+Spring!G58)</f>
        <v>8488</v>
      </c>
      <c r="H58" s="91">
        <f>SUM(Summer!H58+Fall!H58+Winter!H58+Spring!H58)</f>
        <v>970</v>
      </c>
      <c r="I58" s="91">
        <f>SUM(Summer!I58+Fall!I58+Winter!I58+Spring!I58)</f>
        <v>0</v>
      </c>
      <c r="J58" s="91">
        <f>SUM(Summer!J58+Fall!J58+Winter!J58+Spring!J58)</f>
        <v>4090</v>
      </c>
      <c r="K58" s="91">
        <f>SUM(Summer!K58+Fall!K58+Winter!K58+Spring!K58)</f>
        <v>3931</v>
      </c>
      <c r="L58" s="91">
        <f>SUM(Summer!L58+Fall!L58+Winter!L58+Spring!L58)</f>
        <v>3512</v>
      </c>
      <c r="M58" s="147">
        <f>SUM(Summer!M58+Fall!M58+Winter!M58+Spring!M58)</f>
        <v>2023</v>
      </c>
      <c r="N58" s="91">
        <f t="shared" ref="N58:N63" si="11">SUM(B58:M58)</f>
        <v>29904</v>
      </c>
      <c r="O58" s="83" t="s">
        <v>61</v>
      </c>
      <c r="P58" s="107" t="s">
        <v>61</v>
      </c>
      <c r="Q58" s="107" t="s">
        <v>61</v>
      </c>
      <c r="R58" s="107" t="s">
        <v>61</v>
      </c>
      <c r="S58" s="129" t="s">
        <v>61</v>
      </c>
      <c r="T58" s="128" t="s">
        <v>61</v>
      </c>
      <c r="U58" s="91">
        <f t="shared" si="10"/>
        <v>29904</v>
      </c>
    </row>
    <row r="59" spans="1:21" ht="21.75" customHeight="1" x14ac:dyDescent="0.2">
      <c r="A59" s="169">
        <v>2016</v>
      </c>
      <c r="B59" s="91">
        <f>SUM(Summer!B59+Fall!B59+Winter!B59+Spring!B59)</f>
        <v>519</v>
      </c>
      <c r="C59" s="91">
        <f>SUM(Summer!C59+Fall!C59+Winter!C59+Spring!C59)</f>
        <v>611</v>
      </c>
      <c r="D59" s="91">
        <f>SUM(Summer!D59+Fall!D59+Winter!D59+Spring!D59)</f>
        <v>680</v>
      </c>
      <c r="E59" s="91">
        <f>SUM(Summer!E59+Fall!E59+Winter!E59+Spring!E59)</f>
        <v>233</v>
      </c>
      <c r="F59" s="91">
        <f>SUM(Summer!F59+Fall!F59+Winter!F59+Spring!F59)</f>
        <v>5056</v>
      </c>
      <c r="G59" s="91">
        <f>SUM(Summer!G59+Fall!G59+Winter!G59+Spring!G59)</f>
        <v>8191</v>
      </c>
      <c r="H59" s="91">
        <f>SUM(Summer!H59+Fall!H59+Winter!H59+Spring!H59)</f>
        <v>1098</v>
      </c>
      <c r="I59" s="91">
        <f>SUM(Summer!I59+Fall!I59+Winter!I59+Spring!I59)</f>
        <v>0</v>
      </c>
      <c r="J59" s="91">
        <f>SUM(Summer!J59+Fall!J59+Winter!J59+Spring!J59)</f>
        <v>3965</v>
      </c>
      <c r="K59" s="91">
        <f>SUM(Summer!K59+Fall!K59+Winter!K59+Spring!K59)</f>
        <v>3787</v>
      </c>
      <c r="L59" s="91">
        <f>SUM(Summer!L59+Fall!L59+Winter!L59+Spring!L59)</f>
        <v>4844</v>
      </c>
      <c r="M59" s="91">
        <f>SUM(Summer!M59+Fall!M59+Winter!M59+Spring!M59)</f>
        <v>1957</v>
      </c>
      <c r="N59" s="82">
        <f t="shared" si="11"/>
        <v>30941</v>
      </c>
      <c r="O59" s="83" t="s">
        <v>61</v>
      </c>
      <c r="P59" s="184" t="s">
        <v>61</v>
      </c>
      <c r="Q59" s="107" t="s">
        <v>61</v>
      </c>
      <c r="R59" s="107" t="s">
        <v>61</v>
      </c>
      <c r="S59" s="129" t="s">
        <v>61</v>
      </c>
      <c r="T59" s="83" t="s">
        <v>61</v>
      </c>
      <c r="U59" s="85">
        <f t="shared" si="10"/>
        <v>30941</v>
      </c>
    </row>
    <row r="60" spans="1:21" ht="21.75" customHeight="1" x14ac:dyDescent="0.2">
      <c r="A60" s="172">
        <v>2017</v>
      </c>
      <c r="B60" s="90">
        <f>SUM(Summer!B60+Fall!B60+Winter!B60+Spring!B60)</f>
        <v>417</v>
      </c>
      <c r="C60" s="93">
        <f>SUM(Summer!C60+Fall!C60+Winter!C60+Spring!C60)</f>
        <v>489</v>
      </c>
      <c r="D60" s="93">
        <f>SUM(Summer!D60+Fall!D60+Winter!D60+Spring!D60)</f>
        <v>648</v>
      </c>
      <c r="E60" s="93">
        <f>SUM(Summer!E60+Fall!E60+Winter!E60+Spring!E60)</f>
        <v>100</v>
      </c>
      <c r="F60" s="93">
        <f>SUM(Summer!F60+Fall!F60+Winter!F60+Spring!F60)</f>
        <v>5298</v>
      </c>
      <c r="G60" s="93">
        <f>SUM(Summer!G60+Fall!G60+Winter!G60+Spring!G60)</f>
        <v>5939</v>
      </c>
      <c r="H60" s="93">
        <f>SUM(Summer!H60+Fall!H60+Winter!H60+Spring!H60)</f>
        <v>935</v>
      </c>
      <c r="I60" s="93">
        <f>SUM(Summer!I60+Fall!I60+Winter!I60+Spring!I60)</f>
        <v>0</v>
      </c>
      <c r="J60" s="93">
        <f>SUM(Summer!J60+Fall!J60+Winter!J60+Spring!J60)</f>
        <v>3493</v>
      </c>
      <c r="K60" s="93">
        <f>SUM(Summer!K60+Fall!K60+Winter!K60+Spring!K60)</f>
        <v>3436</v>
      </c>
      <c r="L60" s="93">
        <f>SUM(Summer!L60+Fall!L60+Winter!L60+Spring!L60)</f>
        <v>5363</v>
      </c>
      <c r="M60" s="93">
        <f>SUM(Summer!M60+Fall!M60+Winter!M60+Spring!M60)</f>
        <v>1732</v>
      </c>
      <c r="N60" s="87">
        <f t="shared" si="11"/>
        <v>27850</v>
      </c>
      <c r="O60" s="88" t="s">
        <v>61</v>
      </c>
      <c r="P60" s="109" t="s">
        <v>61</v>
      </c>
      <c r="Q60" s="109" t="s">
        <v>61</v>
      </c>
      <c r="R60" s="109" t="s">
        <v>61</v>
      </c>
      <c r="S60" s="133" t="s">
        <v>61</v>
      </c>
      <c r="T60" s="134" t="s">
        <v>61</v>
      </c>
      <c r="U60" s="93">
        <f t="shared" si="10"/>
        <v>27850</v>
      </c>
    </row>
    <row r="61" spans="1:21" ht="21.75" customHeight="1" x14ac:dyDescent="0.2">
      <c r="A61" s="173">
        <v>2018</v>
      </c>
      <c r="B61" s="85">
        <f>SUM(Summer!B61+Fall!B61+Winter!B61+Spring!B61)</f>
        <v>435</v>
      </c>
      <c r="C61" s="91">
        <f>SUM(Summer!C61+Fall!C61+Winter!C61+Spring!C61)</f>
        <v>474</v>
      </c>
      <c r="D61" s="91">
        <f>SUM(Summer!D61+Fall!D61+Winter!D61+Spring!D61)</f>
        <v>620</v>
      </c>
      <c r="E61" s="91">
        <f>SUM(Summer!E61+Fall!E61+Winter!E61+Spring!E61)</f>
        <v>236</v>
      </c>
      <c r="F61" s="91">
        <f>SUM(Summer!F61+Fall!F61+Winter!F61+Spring!F61)</f>
        <v>5318</v>
      </c>
      <c r="G61" s="91">
        <f>SUM(Summer!G61+Fall!G61+Winter!G61+Spring!G61)</f>
        <v>7380</v>
      </c>
      <c r="H61" s="91">
        <f>SUM(Summer!H61+Fall!H61+Winter!H61+Spring!H61)</f>
        <v>832</v>
      </c>
      <c r="I61" s="91">
        <f>SUM(Summer!I61+Fall!I61+Winter!I61+Spring!I61)</f>
        <v>0</v>
      </c>
      <c r="J61" s="91">
        <f>SUM(Summer!J61+Fall!J61+Winter!J61+Spring!J61)</f>
        <v>3215</v>
      </c>
      <c r="K61" s="91">
        <f>SUM(Summer!K61+Fall!K61+Winter!K61+Spring!K61)</f>
        <v>3506</v>
      </c>
      <c r="L61" s="91">
        <f>SUM(Summer!L61+Fall!L61+Winter!L61+Spring!L61)</f>
        <v>5329</v>
      </c>
      <c r="M61" s="91">
        <f>SUM(Summer!M61+Fall!M61+Winter!M61+Spring!M61)</f>
        <v>1644</v>
      </c>
      <c r="N61" s="82">
        <f t="shared" si="11"/>
        <v>28989</v>
      </c>
      <c r="O61" s="83" t="s">
        <v>61</v>
      </c>
      <c r="P61" s="107" t="s">
        <v>61</v>
      </c>
      <c r="Q61" s="107" t="s">
        <v>61</v>
      </c>
      <c r="R61" s="107" t="s">
        <v>61</v>
      </c>
      <c r="S61" s="129" t="s">
        <v>61</v>
      </c>
      <c r="T61" s="128" t="s">
        <v>61</v>
      </c>
      <c r="U61" s="91">
        <f t="shared" si="10"/>
        <v>28989</v>
      </c>
    </row>
    <row r="62" spans="1:21" ht="21.75" customHeight="1" x14ac:dyDescent="0.2">
      <c r="A62" s="169">
        <v>2019</v>
      </c>
      <c r="B62" s="85">
        <f>SUM(Summer!B62+Fall!B62+Winter!B62+Spring!B62)</f>
        <v>385</v>
      </c>
      <c r="C62" s="91">
        <f>SUM(Summer!C62+Fall!C62+Winter!C62+Spring!C62)</f>
        <v>389</v>
      </c>
      <c r="D62" s="91">
        <f>SUM(Summer!D62+Fall!D62+Winter!D62+Spring!D62)</f>
        <v>516</v>
      </c>
      <c r="E62" s="91">
        <f>SUM(Summer!E62+Fall!E62+Winter!E62+Spring!E62)</f>
        <v>291</v>
      </c>
      <c r="F62" s="91">
        <f>SUM(Summer!F62+Fall!F62+Winter!F62+Spring!F62)</f>
        <v>5396</v>
      </c>
      <c r="G62" s="91">
        <f>SUM(Summer!G62+Fall!G62+Winter!G62+Spring!G62)</f>
        <v>6880</v>
      </c>
      <c r="H62" s="91">
        <f>SUM(Summer!H62+Fall!H62+Winter!H62+Spring!H62)</f>
        <v>709</v>
      </c>
      <c r="I62" s="91">
        <f>SUM(Summer!I62+Fall!I62+Winter!I62+Spring!I62)</f>
        <v>0</v>
      </c>
      <c r="J62" s="91">
        <f>SUM(Summer!J62+Fall!J62+Winter!J62+Spring!J62)</f>
        <v>2867</v>
      </c>
      <c r="K62" s="91">
        <f>SUM(Summer!K62+Fall!K62+Winter!K62+Spring!K62)</f>
        <v>3630</v>
      </c>
      <c r="L62" s="91">
        <f>SUM(Summer!L62+Fall!L62+Winter!L62+Spring!L62)</f>
        <v>7115</v>
      </c>
      <c r="M62" s="147">
        <f>SUM(Summer!M62+Fall!M62+Winter!M62+Spring!M62)</f>
        <v>1462</v>
      </c>
      <c r="N62" s="82">
        <f t="shared" si="11"/>
        <v>29640</v>
      </c>
      <c r="O62" s="83" t="s">
        <v>61</v>
      </c>
      <c r="P62" s="184" t="s">
        <v>61</v>
      </c>
      <c r="Q62" s="107" t="s">
        <v>61</v>
      </c>
      <c r="R62" s="107" t="s">
        <v>61</v>
      </c>
      <c r="S62" s="129" t="s">
        <v>61</v>
      </c>
      <c r="T62" s="83" t="s">
        <v>61</v>
      </c>
      <c r="U62" s="85">
        <f t="shared" si="10"/>
        <v>29640</v>
      </c>
    </row>
    <row r="63" spans="1:21" ht="21.75" customHeight="1" x14ac:dyDescent="0.2">
      <c r="A63" s="173" t="s">
        <v>79</v>
      </c>
      <c r="B63" s="85">
        <f>SUM(Summer!B63+Fall!B63+Winter!B63+Spring!B63)</f>
        <v>303</v>
      </c>
      <c r="C63" s="91">
        <f>SUM(Summer!C63+Fall!C63+Winter!C63+Spring!C63)</f>
        <v>94</v>
      </c>
      <c r="D63" s="91">
        <f>SUM(Summer!D63+Fall!D63+Winter!D63+Spring!D63)</f>
        <v>402</v>
      </c>
      <c r="E63" s="91">
        <f>SUM(Summer!E63+Fall!E63+Winter!E63+Spring!E63)</f>
        <v>304</v>
      </c>
      <c r="F63" s="91">
        <f>SUM(Summer!F63+Fall!F63+Winter!F63+Spring!F63)</f>
        <v>2912</v>
      </c>
      <c r="G63" s="91">
        <f>SUM(Summer!G63+Fall!G63+Winter!G63+Spring!G63)</f>
        <v>3984</v>
      </c>
      <c r="H63" s="91">
        <f>SUM(Summer!H63+Fall!H63+Winter!H63+Spring!H63)</f>
        <v>421</v>
      </c>
      <c r="I63" s="91">
        <f>SUM(Summer!I63+Fall!I63+Winter!I63+Spring!I63)</f>
        <v>639</v>
      </c>
      <c r="J63" s="91">
        <f>SUM(Summer!J63+Fall!J63+Winter!J63+Spring!J63)</f>
        <v>769</v>
      </c>
      <c r="K63" s="91">
        <f>SUM(Summer!K63+Fall!K63+Winter!K63+Spring!K63)</f>
        <v>2180</v>
      </c>
      <c r="L63" s="91">
        <f>SUM(Summer!L63+Fall!L63+Winter!L63+Spring!L63)</f>
        <v>4211</v>
      </c>
      <c r="M63" s="147">
        <f>SUM(Summer!M63+Fall!M63+Winter!M63+Spring!M63)</f>
        <v>789</v>
      </c>
      <c r="N63" s="82">
        <f t="shared" si="11"/>
        <v>17008</v>
      </c>
      <c r="O63" s="83" t="s">
        <v>61</v>
      </c>
      <c r="P63" s="184" t="s">
        <v>61</v>
      </c>
      <c r="Q63" s="107" t="s">
        <v>61</v>
      </c>
      <c r="R63" s="107" t="s">
        <v>61</v>
      </c>
      <c r="S63" s="129" t="s">
        <v>61</v>
      </c>
      <c r="T63" s="128" t="s">
        <v>61</v>
      </c>
      <c r="U63" s="85">
        <f>N63</f>
        <v>17008</v>
      </c>
    </row>
    <row r="64" spans="1:21" ht="21.75" customHeight="1" x14ac:dyDescent="0.2">
      <c r="A64" s="169" t="s">
        <v>80</v>
      </c>
      <c r="B64" s="85">
        <f>SUM(Summer!B64+Fall!B64+Winter!B64+Spring!B64)</f>
        <v>330</v>
      </c>
      <c r="C64" s="91">
        <f>SUM(Summer!C64+Fall!C64+Winter!C64+Spring!C64)</f>
        <v>46</v>
      </c>
      <c r="D64" s="91">
        <f>SUM(Summer!D64+Fall!D64+Winter!D64+Spring!D64)</f>
        <v>342</v>
      </c>
      <c r="E64" s="91">
        <f>SUM(Summer!E64+Fall!E64+Winter!E64+Spring!E64)</f>
        <v>112</v>
      </c>
      <c r="F64" s="91">
        <f>SUM(Summer!F64+Fall!F64+Winter!F64+Spring!F64)</f>
        <v>247</v>
      </c>
      <c r="G64" s="91">
        <f>SUM(Summer!G64+Fall!G64+Winter!G64+Spring!G64)</f>
        <v>282</v>
      </c>
      <c r="H64" s="91">
        <f>SUM(Summer!H64+Fall!H64+Winter!H64+Spring!H64)</f>
        <v>632</v>
      </c>
      <c r="I64" s="91">
        <f>SUM(Summer!I64+Fall!I64+Winter!I64+Spring!I64)</f>
        <v>0</v>
      </c>
      <c r="J64" s="91">
        <f>SUM(Summer!J64+Fall!J64+Winter!J64+Spring!J64)</f>
        <v>289</v>
      </c>
      <c r="K64" s="91">
        <f>SUM(Summer!K64+Fall!K64+Winter!K64+Spring!K64)</f>
        <v>159</v>
      </c>
      <c r="L64" s="91">
        <f>SUM(Summer!L64+Fall!L64+Winter!L64+Spring!L64)</f>
        <v>16</v>
      </c>
      <c r="M64" s="147">
        <f>SUM(Summer!M64+Fall!M64+Winter!M64+Spring!M64)</f>
        <v>457</v>
      </c>
      <c r="N64" s="82">
        <f t="shared" ref="N64" si="12">SUM(B64:M64)</f>
        <v>2912</v>
      </c>
      <c r="O64" s="83" t="s">
        <v>61</v>
      </c>
      <c r="P64" s="184" t="s">
        <v>61</v>
      </c>
      <c r="Q64" s="107" t="s">
        <v>61</v>
      </c>
      <c r="R64" s="107" t="s">
        <v>61</v>
      </c>
      <c r="S64" s="129" t="s">
        <v>61</v>
      </c>
      <c r="T64" s="83" t="s">
        <v>61</v>
      </c>
      <c r="U64" s="85">
        <f>N64</f>
        <v>2912</v>
      </c>
    </row>
    <row r="65" spans="1:22" ht="21.75" customHeight="1" x14ac:dyDescent="0.2">
      <c r="A65" s="170" t="s">
        <v>81</v>
      </c>
      <c r="B65" s="90">
        <f>SUM(Summer!B65+Fall!B65+Winter!B65+Spring!B65)</f>
        <v>279</v>
      </c>
      <c r="C65" s="93">
        <f>SUM(Summer!C65+Fall!C65+Winter!C65+Spring!C65)</f>
        <v>31</v>
      </c>
      <c r="D65" s="93">
        <f>SUM(Summer!D65+Fall!D65+Winter!D65+Spring!D65)</f>
        <v>719</v>
      </c>
      <c r="E65" s="93">
        <f>SUM(Summer!E65+Fall!E65+Winter!E65+Spring!E65)</f>
        <v>181</v>
      </c>
      <c r="F65" s="93">
        <f>SUM(Summer!F65+Fall!F65+Winter!F65+Spring!F65)</f>
        <v>798</v>
      </c>
      <c r="G65" s="93">
        <f>SUM(Summer!G65+Fall!G65+Winter!G65+Spring!G65)</f>
        <v>1730</v>
      </c>
      <c r="H65" s="93">
        <f>SUM(Summer!H65+Fall!H65+Winter!H65+Spring!H65)</f>
        <v>868</v>
      </c>
      <c r="I65" s="93">
        <f>SUM(Summer!I65+Fall!I65+Winter!I65+Spring!I65)</f>
        <v>0</v>
      </c>
      <c r="J65" s="93">
        <f>SUM(Summer!J65+Fall!J65+Winter!J65+Spring!J65)</f>
        <v>564</v>
      </c>
      <c r="K65" s="93">
        <f>SUM(Summer!K65+Fall!K65+Winter!K65+Spring!K65)</f>
        <v>756</v>
      </c>
      <c r="L65" s="93">
        <f>SUM(Summer!L65+Fall!L65+Winter!L65+Spring!L65)</f>
        <v>46</v>
      </c>
      <c r="M65" s="115">
        <f>SUM(Summer!M65+Fall!M65+Winter!M65+Spring!M65)</f>
        <v>1105</v>
      </c>
      <c r="N65" s="87">
        <f t="shared" ref="N65" si="13">SUM(B65:M65)</f>
        <v>7077</v>
      </c>
      <c r="O65" s="88" t="s">
        <v>61</v>
      </c>
      <c r="P65" s="109" t="s">
        <v>61</v>
      </c>
      <c r="Q65" s="109" t="s">
        <v>61</v>
      </c>
      <c r="R65" s="109" t="s">
        <v>61</v>
      </c>
      <c r="S65" s="133" t="s">
        <v>61</v>
      </c>
      <c r="T65" s="134" t="s">
        <v>61</v>
      </c>
      <c r="U65" s="90">
        <f>N65</f>
        <v>7077</v>
      </c>
    </row>
    <row r="66" spans="1:22" ht="21.75" customHeight="1" x14ac:dyDescent="0.2">
      <c r="A66" s="203" t="s">
        <v>82</v>
      </c>
      <c r="B66" s="198">
        <f>SUM(Summer!B66+Fall!B67+Winter!B67+Spring!B66)</f>
        <v>262</v>
      </c>
      <c r="C66" s="196">
        <f>SUM(Summer!C66+Fall!C67+Winter!C67+Spring!C66)</f>
        <v>0</v>
      </c>
      <c r="D66" s="196">
        <f>SUM(Summer!D66+Fall!D67+Winter!D67+Spring!D66)</f>
        <v>436</v>
      </c>
      <c r="E66" s="196">
        <f>SUM(Summer!E66+Fall!E67+Winter!E67+Spring!E66)</f>
        <v>43</v>
      </c>
      <c r="F66" s="196">
        <f>SUM(Summer!F66+Fall!F67+Winter!F67+Spring!F66)</f>
        <v>1730</v>
      </c>
      <c r="G66" s="196">
        <f>SUM(Summer!G66+Fall!G67+Winter!G67+Spring!G66)</f>
        <v>5</v>
      </c>
      <c r="H66" s="196">
        <f>SUM(Summer!H66+Fall!H67+Winter!H67+Spring!H66)</f>
        <v>609</v>
      </c>
      <c r="I66" s="196">
        <f>SUM(Summer!I66+Fall!I67+Winter!I67+Spring!I66)</f>
        <v>770</v>
      </c>
      <c r="J66" s="196">
        <f>SUM(Summer!J66+Fall!J67+Winter!J67+Spring!J66)</f>
        <v>747</v>
      </c>
      <c r="K66" s="196">
        <f>SUM(Summer!K66+Fall!K67+Winter!K67+Spring!K66)</f>
        <v>0</v>
      </c>
      <c r="L66" s="196">
        <f>SUM(Summer!L66+Fall!L67+Winter!L67+Spring!L66)</f>
        <v>4222</v>
      </c>
      <c r="M66" s="204">
        <f>SUM(Summer!M66+Fall!M67+Winter!M67+Spring!M66)</f>
        <v>46</v>
      </c>
      <c r="N66" s="196">
        <f t="shared" ref="N66" si="14">SUM(B66:M66)</f>
        <v>8870</v>
      </c>
      <c r="O66" s="195" t="s">
        <v>61</v>
      </c>
      <c r="P66" s="205" t="s">
        <v>61</v>
      </c>
      <c r="Q66" s="205" t="s">
        <v>61</v>
      </c>
      <c r="R66" s="205" t="s">
        <v>61</v>
      </c>
      <c r="S66" s="206" t="s">
        <v>61</v>
      </c>
      <c r="T66" s="207" t="s">
        <v>61</v>
      </c>
      <c r="U66" s="198">
        <f>N66</f>
        <v>8870</v>
      </c>
    </row>
    <row r="67" spans="1:22" ht="12.75" customHeight="1" x14ac:dyDescent="0.2">
      <c r="A67" s="174" t="s">
        <v>28</v>
      </c>
      <c r="B67" s="85"/>
      <c r="C67" s="91"/>
      <c r="D67" s="91"/>
      <c r="E67" s="91"/>
      <c r="F67" s="91"/>
      <c r="G67" s="91"/>
      <c r="H67" s="91"/>
      <c r="I67" s="91"/>
      <c r="J67" s="91"/>
      <c r="K67" s="123"/>
      <c r="L67" s="123"/>
      <c r="M67" s="124"/>
      <c r="N67" s="123"/>
      <c r="O67" s="83"/>
      <c r="P67" s="107"/>
      <c r="Q67" s="107"/>
      <c r="R67" s="107"/>
      <c r="S67" s="129"/>
      <c r="T67" s="124"/>
      <c r="U67" s="85"/>
    </row>
    <row r="68" spans="1:22" ht="12.75" customHeight="1" x14ac:dyDescent="0.2">
      <c r="A68" s="173" t="s">
        <v>29</v>
      </c>
      <c r="B68" s="99">
        <f>IFERROR(B66/B65*100-100,"--")</f>
        <v>-6.0931899641577019</v>
      </c>
      <c r="C68" s="99">
        <f t="shared" ref="C68:U68" si="15">IFERROR(C66/C65*100-100,"--")</f>
        <v>-100</v>
      </c>
      <c r="D68" s="99">
        <f t="shared" si="15"/>
        <v>-39.360222531293466</v>
      </c>
      <c r="E68" s="99">
        <f t="shared" si="15"/>
        <v>-76.243093922651937</v>
      </c>
      <c r="F68" s="99">
        <f t="shared" si="15"/>
        <v>116.79197994987467</v>
      </c>
      <c r="G68" s="99">
        <f t="shared" si="15"/>
        <v>-99.710982658959537</v>
      </c>
      <c r="H68" s="99">
        <f t="shared" si="15"/>
        <v>-29.838709677419345</v>
      </c>
      <c r="I68" s="99" t="str">
        <f t="shared" si="15"/>
        <v>--</v>
      </c>
      <c r="J68" s="99">
        <f t="shared" si="15"/>
        <v>32.446808510638306</v>
      </c>
      <c r="K68" s="99">
        <f t="shared" si="15"/>
        <v>-100</v>
      </c>
      <c r="L68" s="99">
        <f t="shared" si="15"/>
        <v>9078.2608695652179</v>
      </c>
      <c r="M68" s="99">
        <f t="shared" si="15"/>
        <v>-95.837104072398191</v>
      </c>
      <c r="N68" s="99">
        <f t="shared" si="15"/>
        <v>25.335594178324143</v>
      </c>
      <c r="O68" s="83" t="s">
        <v>61</v>
      </c>
      <c r="P68" s="84" t="s">
        <v>61</v>
      </c>
      <c r="Q68" s="84" t="s">
        <v>61</v>
      </c>
      <c r="R68" s="84" t="s">
        <v>61</v>
      </c>
      <c r="S68" s="128" t="s">
        <v>61</v>
      </c>
      <c r="T68" s="108" t="s">
        <v>61</v>
      </c>
      <c r="U68" s="126">
        <f t="shared" si="15"/>
        <v>25.335594178324143</v>
      </c>
    </row>
    <row r="69" spans="1:22" ht="12.75" customHeight="1" x14ac:dyDescent="0.2">
      <c r="A69" s="173" t="s">
        <v>30</v>
      </c>
      <c r="B69" s="99">
        <f>IFERROR(B66/B61*100-100,"--")</f>
        <v>-39.770114942528735</v>
      </c>
      <c r="C69" s="99">
        <f t="shared" ref="C69:U69" si="16">IFERROR(C66/C61*100-100,"--")</f>
        <v>-100</v>
      </c>
      <c r="D69" s="99">
        <f t="shared" si="16"/>
        <v>-29.677419354838705</v>
      </c>
      <c r="E69" s="99">
        <f t="shared" si="16"/>
        <v>-81.779661016949149</v>
      </c>
      <c r="F69" s="99">
        <f t="shared" si="16"/>
        <v>-67.468973298232413</v>
      </c>
      <c r="G69" s="99">
        <f t="shared" si="16"/>
        <v>-99.93224932249322</v>
      </c>
      <c r="H69" s="99">
        <f t="shared" si="16"/>
        <v>-26.802884615384613</v>
      </c>
      <c r="I69" s="99" t="str">
        <f t="shared" si="16"/>
        <v>--</v>
      </c>
      <c r="J69" s="99">
        <f t="shared" si="16"/>
        <v>-76.765163297045092</v>
      </c>
      <c r="K69" s="99">
        <f t="shared" si="16"/>
        <v>-100</v>
      </c>
      <c r="L69" s="99">
        <f t="shared" si="16"/>
        <v>-20.773128166635388</v>
      </c>
      <c r="M69" s="99">
        <f t="shared" si="16"/>
        <v>-97.201946472019472</v>
      </c>
      <c r="N69" s="99">
        <f t="shared" si="16"/>
        <v>-69.402187036462095</v>
      </c>
      <c r="O69" s="83" t="s">
        <v>61</v>
      </c>
      <c r="P69" s="84" t="s">
        <v>61</v>
      </c>
      <c r="Q69" s="84" t="s">
        <v>61</v>
      </c>
      <c r="R69" s="84" t="s">
        <v>61</v>
      </c>
      <c r="S69" s="128" t="s">
        <v>61</v>
      </c>
      <c r="T69" s="108" t="s">
        <v>61</v>
      </c>
      <c r="U69" s="126">
        <f t="shared" si="16"/>
        <v>-69.402187036462095</v>
      </c>
    </row>
    <row r="70" spans="1:22" ht="12.75" customHeight="1" x14ac:dyDescent="0.2">
      <c r="A70" s="173" t="s">
        <v>31</v>
      </c>
      <c r="B70" s="99">
        <f>IFERROR(B66/B56*100-100,"--")</f>
        <v>-73.773773773773769</v>
      </c>
      <c r="C70" s="99">
        <f t="shared" ref="C70:U70" si="17">IFERROR(C66/C56*100-100,"--")</f>
        <v>-100</v>
      </c>
      <c r="D70" s="99">
        <f t="shared" si="17"/>
        <v>-47.909199522102753</v>
      </c>
      <c r="E70" s="99">
        <f t="shared" si="17"/>
        <v>-77.248677248677254</v>
      </c>
      <c r="F70" s="99">
        <f t="shared" si="17"/>
        <v>-66.902621006313382</v>
      </c>
      <c r="G70" s="99">
        <f t="shared" si="17"/>
        <v>-99.9005568814638</v>
      </c>
      <c r="H70" s="99">
        <f t="shared" si="17"/>
        <v>-60.986547085201792</v>
      </c>
      <c r="I70" s="99" t="str">
        <f t="shared" si="17"/>
        <v>--</v>
      </c>
      <c r="J70" s="99">
        <f t="shared" si="17"/>
        <v>-81.500742942050522</v>
      </c>
      <c r="K70" s="99">
        <f t="shared" si="17"/>
        <v>-100</v>
      </c>
      <c r="L70" s="99">
        <f t="shared" si="17"/>
        <v>91.560798548094368</v>
      </c>
      <c r="M70" s="99">
        <f t="shared" si="17"/>
        <v>-97.900502053856684</v>
      </c>
      <c r="N70" s="99">
        <f t="shared" si="17"/>
        <v>-68.651705248277082</v>
      </c>
      <c r="O70" s="83" t="s">
        <v>61</v>
      </c>
      <c r="P70" s="84" t="s">
        <v>61</v>
      </c>
      <c r="Q70" s="84" t="s">
        <v>61</v>
      </c>
      <c r="R70" s="84" t="s">
        <v>61</v>
      </c>
      <c r="S70" s="128" t="s">
        <v>61</v>
      </c>
      <c r="T70" s="108" t="s">
        <v>61</v>
      </c>
      <c r="U70" s="126">
        <f t="shared" si="17"/>
        <v>-68.651705248277082</v>
      </c>
    </row>
    <row r="71" spans="1:22" s="50" customFormat="1" ht="12.75" customHeight="1" x14ac:dyDescent="0.2">
      <c r="A71" s="173" t="s">
        <v>35</v>
      </c>
      <c r="B71" s="160">
        <f>IFERROR(B66/B46*100-100,"--")</f>
        <v>-54.74956822107081</v>
      </c>
      <c r="C71" s="160">
        <f t="shared" ref="C71:U71" si="18">IFERROR(C66/C46*100-100,"--")</f>
        <v>-100</v>
      </c>
      <c r="D71" s="160">
        <f t="shared" si="18"/>
        <v>-74.322732626619555</v>
      </c>
      <c r="E71" s="160">
        <f t="shared" si="18"/>
        <v>-93.704245973645683</v>
      </c>
      <c r="F71" s="160">
        <f t="shared" si="18"/>
        <v>-71.324382562572524</v>
      </c>
      <c r="G71" s="160">
        <f t="shared" si="18"/>
        <v>-99.312242090784039</v>
      </c>
      <c r="H71" s="160">
        <f t="shared" si="18"/>
        <v>-79.036144578313255</v>
      </c>
      <c r="I71" s="160">
        <f t="shared" si="18"/>
        <v>-39.034045922406968</v>
      </c>
      <c r="J71" s="160">
        <f t="shared" si="18"/>
        <v>-87.392405063291136</v>
      </c>
      <c r="K71" s="160">
        <f t="shared" si="18"/>
        <v>-100</v>
      </c>
      <c r="L71" s="160">
        <f t="shared" si="18"/>
        <v>53.471464921846604</v>
      </c>
      <c r="M71" s="160">
        <f t="shared" si="18"/>
        <v>-97.181372549019613</v>
      </c>
      <c r="N71" s="160">
        <f t="shared" si="18"/>
        <v>-68.256808503024018</v>
      </c>
      <c r="O71" s="83" t="s">
        <v>61</v>
      </c>
      <c r="P71" s="84" t="s">
        <v>61</v>
      </c>
      <c r="Q71" s="84" t="s">
        <v>61</v>
      </c>
      <c r="R71" s="84" t="s">
        <v>61</v>
      </c>
      <c r="S71" s="128" t="s">
        <v>61</v>
      </c>
      <c r="T71" s="108" t="s">
        <v>61</v>
      </c>
      <c r="U71" s="126">
        <f t="shared" si="18"/>
        <v>-68.256808503024018</v>
      </c>
      <c r="V71" s="15"/>
    </row>
    <row r="72" spans="1:22" s="2" customFormat="1" ht="12.75" customHeight="1" x14ac:dyDescent="0.2">
      <c r="A72" s="17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3.5" customHeight="1" x14ac:dyDescent="0.2">
      <c r="A73" s="212" t="str">
        <f>A33</f>
        <v>Source: Connecticut Board of Regents for Higher Education's Banner administrative data system,  SWRXS09 non-credit registration data extracted in November 2023 for the previous AY year.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2" ht="13.5" customHeight="1" x14ac:dyDescent="0.2">
      <c r="A74" s="212" t="s">
        <v>62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2" ht="27" customHeight="1" x14ac:dyDescent="0.2">
      <c r="A75" s="214" t="s">
        <v>63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2" ht="13.5" customHeight="1" x14ac:dyDescent="0.2">
      <c r="A76" s="177" t="s">
        <v>51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2" ht="13.5" customHeight="1" x14ac:dyDescent="0.2">
      <c r="A77" s="215" t="str">
        <f>$A$37</f>
        <v xml:space="preserve">Produced by the Connecticut State Colleges and Universities, Office of Decision Support &amp; Institutional Research, November 17, 2022.  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8" spans="1:22" ht="13.5" customHeight="1" x14ac:dyDescent="0.2">
      <c r="A78" s="178" t="s">
        <v>51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2" ht="19.5" customHeight="1" x14ac:dyDescent="0.2">
      <c r="A79" s="17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1"/>
    </row>
    <row r="80" spans="1:22" ht="19.5" customHeight="1" x14ac:dyDescent="0.2">
      <c r="A80" s="177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39" customHeight="1" x14ac:dyDescent="0.25">
      <c r="A81" s="222" t="s">
        <v>76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</row>
    <row r="82" spans="1:21" ht="19.5" customHeight="1" x14ac:dyDescent="0.25">
      <c r="A82" s="165" t="s">
        <v>39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ht="19.5" customHeight="1" x14ac:dyDescent="0.2">
      <c r="A83" s="16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9"/>
      <c r="P83" s="47"/>
      <c r="Q83" s="47"/>
      <c r="R83" s="47"/>
      <c r="S83" s="47"/>
      <c r="T83" s="47"/>
      <c r="U83" s="47"/>
    </row>
    <row r="84" spans="1:21" ht="21.75" customHeight="1" x14ac:dyDescent="0.2">
      <c r="A84" s="167" t="s">
        <v>0</v>
      </c>
      <c r="B84" s="216" t="s">
        <v>1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117"/>
      <c r="P84" s="216" t="s">
        <v>2</v>
      </c>
      <c r="Q84" s="217"/>
      <c r="R84" s="217"/>
      <c r="S84" s="217"/>
      <c r="T84" s="218"/>
      <c r="U84" s="219" t="s">
        <v>74</v>
      </c>
    </row>
    <row r="85" spans="1:21" ht="84.95" customHeight="1" x14ac:dyDescent="0.2">
      <c r="A85" s="167"/>
      <c r="B85" s="118" t="s">
        <v>3</v>
      </c>
      <c r="C85" s="119" t="s">
        <v>4</v>
      </c>
      <c r="D85" s="119" t="s">
        <v>5</v>
      </c>
      <c r="E85" s="119" t="s">
        <v>6</v>
      </c>
      <c r="F85" s="119" t="s">
        <v>7</v>
      </c>
      <c r="G85" s="119" t="s">
        <v>8</v>
      </c>
      <c r="H85" s="119" t="s">
        <v>9</v>
      </c>
      <c r="I85" s="119" t="s">
        <v>10</v>
      </c>
      <c r="J85" s="119" t="s">
        <v>11</v>
      </c>
      <c r="K85" s="120" t="s">
        <v>12</v>
      </c>
      <c r="L85" s="120" t="s">
        <v>13</v>
      </c>
      <c r="M85" s="120" t="s">
        <v>14</v>
      </c>
      <c r="N85" s="121" t="s">
        <v>75</v>
      </c>
      <c r="O85" s="122" t="s">
        <v>70</v>
      </c>
      <c r="P85" s="120" t="s">
        <v>15</v>
      </c>
      <c r="Q85" s="120" t="s">
        <v>16</v>
      </c>
      <c r="R85" s="120" t="s">
        <v>17</v>
      </c>
      <c r="S85" s="120" t="s">
        <v>18</v>
      </c>
      <c r="T85" s="121" t="s">
        <v>66</v>
      </c>
      <c r="U85" s="220"/>
    </row>
    <row r="86" spans="1:21" ht="21.75" customHeight="1" x14ac:dyDescent="0.2">
      <c r="A86" s="173">
        <v>2003</v>
      </c>
      <c r="B86" s="105">
        <f t="shared" ref="B86:M86" si="19">SUM(B6+B46)</f>
        <v>1409</v>
      </c>
      <c r="C86" s="106">
        <f t="shared" si="19"/>
        <v>4872</v>
      </c>
      <c r="D86" s="106">
        <f t="shared" si="19"/>
        <v>3931</v>
      </c>
      <c r="E86" s="106">
        <f t="shared" si="19"/>
        <v>1374</v>
      </c>
      <c r="F86" s="106">
        <f t="shared" si="19"/>
        <v>9960</v>
      </c>
      <c r="G86" s="106">
        <f t="shared" si="19"/>
        <v>2549</v>
      </c>
      <c r="H86" s="106">
        <f t="shared" si="19"/>
        <v>8191</v>
      </c>
      <c r="I86" s="106">
        <f t="shared" si="19"/>
        <v>2235</v>
      </c>
      <c r="J86" s="106">
        <f t="shared" si="19"/>
        <v>11939</v>
      </c>
      <c r="K86" s="106">
        <f t="shared" si="19"/>
        <v>2965</v>
      </c>
      <c r="L86" s="106">
        <f t="shared" si="19"/>
        <v>3622</v>
      </c>
      <c r="M86" s="91">
        <f t="shared" si="19"/>
        <v>4081</v>
      </c>
      <c r="N86" s="82">
        <f>SUM(B86:M86)</f>
        <v>57128</v>
      </c>
      <c r="O86" s="83" t="s">
        <v>61</v>
      </c>
      <c r="P86" s="107" t="s">
        <v>61</v>
      </c>
      <c r="Q86" s="107" t="s">
        <v>61</v>
      </c>
      <c r="R86" s="107" t="s">
        <v>61</v>
      </c>
      <c r="S86" s="107" t="s">
        <v>61</v>
      </c>
      <c r="T86" s="108" t="s">
        <v>61</v>
      </c>
      <c r="U86" s="85">
        <f>(N86)</f>
        <v>57128</v>
      </c>
    </row>
    <row r="87" spans="1:21" ht="21.75" customHeight="1" x14ac:dyDescent="0.2">
      <c r="A87" s="173" t="s">
        <v>20</v>
      </c>
      <c r="B87" s="85">
        <f t="shared" ref="B87:M87" si="20">SUM(B7+B47)</f>
        <v>1294</v>
      </c>
      <c r="C87" s="91">
        <f t="shared" si="20"/>
        <v>6001</v>
      </c>
      <c r="D87" s="91">
        <f t="shared" si="20"/>
        <v>4545</v>
      </c>
      <c r="E87" s="91">
        <f t="shared" si="20"/>
        <v>1282</v>
      </c>
      <c r="F87" s="91">
        <f t="shared" si="20"/>
        <v>10039</v>
      </c>
      <c r="G87" s="91">
        <f t="shared" si="20"/>
        <v>4613</v>
      </c>
      <c r="H87" s="91">
        <f t="shared" si="20"/>
        <v>7186</v>
      </c>
      <c r="I87" s="91">
        <f t="shared" si="20"/>
        <v>2274</v>
      </c>
      <c r="J87" s="91">
        <f t="shared" si="20"/>
        <v>13050</v>
      </c>
      <c r="K87" s="91">
        <f t="shared" si="20"/>
        <v>2145</v>
      </c>
      <c r="L87" s="91">
        <f t="shared" si="20"/>
        <v>4069</v>
      </c>
      <c r="M87" s="91">
        <f t="shared" si="20"/>
        <v>3529</v>
      </c>
      <c r="N87" s="82">
        <f t="shared" ref="N87:N97" si="21">SUM(B87:M87)</f>
        <v>60027</v>
      </c>
      <c r="O87" s="83" t="s">
        <v>61</v>
      </c>
      <c r="P87" s="107" t="s">
        <v>61</v>
      </c>
      <c r="Q87" s="107" t="s">
        <v>61</v>
      </c>
      <c r="R87" s="107" t="s">
        <v>61</v>
      </c>
      <c r="S87" s="107" t="s">
        <v>61</v>
      </c>
      <c r="T87" s="108" t="s">
        <v>61</v>
      </c>
      <c r="U87" s="85">
        <f t="shared" ref="U87:U102" si="22">(N87)</f>
        <v>60027</v>
      </c>
    </row>
    <row r="88" spans="1:21" ht="21.75" customHeight="1" x14ac:dyDescent="0.2">
      <c r="A88" s="173" t="s">
        <v>21</v>
      </c>
      <c r="B88" s="85">
        <f t="shared" ref="B88:M88" si="23">SUM(B8+B48)</f>
        <v>1250</v>
      </c>
      <c r="C88" s="91">
        <f t="shared" si="23"/>
        <v>5651</v>
      </c>
      <c r="D88" s="91">
        <f t="shared" si="23"/>
        <v>4598</v>
      </c>
      <c r="E88" s="91">
        <f t="shared" si="23"/>
        <v>954</v>
      </c>
      <c r="F88" s="91">
        <f t="shared" si="23"/>
        <v>9115</v>
      </c>
      <c r="G88" s="91">
        <f t="shared" si="23"/>
        <v>2494</v>
      </c>
      <c r="H88" s="91">
        <f t="shared" si="23"/>
        <v>6272</v>
      </c>
      <c r="I88" s="91">
        <f t="shared" si="23"/>
        <v>1968</v>
      </c>
      <c r="J88" s="91">
        <f t="shared" si="23"/>
        <v>10667</v>
      </c>
      <c r="K88" s="91">
        <f t="shared" si="23"/>
        <v>3895</v>
      </c>
      <c r="L88" s="91">
        <f t="shared" si="23"/>
        <v>4712</v>
      </c>
      <c r="M88" s="91">
        <f t="shared" si="23"/>
        <v>3585</v>
      </c>
      <c r="N88" s="82">
        <f t="shared" si="21"/>
        <v>55161</v>
      </c>
      <c r="O88" s="83" t="s">
        <v>61</v>
      </c>
      <c r="P88" s="107" t="s">
        <v>61</v>
      </c>
      <c r="Q88" s="107" t="s">
        <v>61</v>
      </c>
      <c r="R88" s="107" t="s">
        <v>61</v>
      </c>
      <c r="S88" s="107" t="s">
        <v>61</v>
      </c>
      <c r="T88" s="108" t="s">
        <v>61</v>
      </c>
      <c r="U88" s="85">
        <f t="shared" si="22"/>
        <v>55161</v>
      </c>
    </row>
    <row r="89" spans="1:21" ht="21.75" customHeight="1" x14ac:dyDescent="0.2">
      <c r="A89" s="173" t="s">
        <v>22</v>
      </c>
      <c r="B89" s="85">
        <f t="shared" ref="B89:M89" si="24">SUM(B9+B49)</f>
        <v>1492</v>
      </c>
      <c r="C89" s="91">
        <f t="shared" si="24"/>
        <v>4915</v>
      </c>
      <c r="D89" s="91">
        <f t="shared" si="24"/>
        <v>5075</v>
      </c>
      <c r="E89" s="91">
        <f t="shared" si="24"/>
        <v>743</v>
      </c>
      <c r="F89" s="91">
        <f t="shared" si="24"/>
        <v>10435</v>
      </c>
      <c r="G89" s="91">
        <f t="shared" si="24"/>
        <v>2239</v>
      </c>
      <c r="H89" s="91">
        <f t="shared" si="24"/>
        <v>6302</v>
      </c>
      <c r="I89" s="91">
        <f t="shared" si="24"/>
        <v>1902</v>
      </c>
      <c r="J89" s="91">
        <f t="shared" si="24"/>
        <v>10783</v>
      </c>
      <c r="K89" s="91">
        <f t="shared" si="24"/>
        <v>4837</v>
      </c>
      <c r="L89" s="91">
        <f t="shared" si="24"/>
        <v>4719</v>
      </c>
      <c r="M89" s="91">
        <f t="shared" si="24"/>
        <v>5233</v>
      </c>
      <c r="N89" s="82">
        <f t="shared" si="21"/>
        <v>58675</v>
      </c>
      <c r="O89" s="83" t="s">
        <v>61</v>
      </c>
      <c r="P89" s="107" t="s">
        <v>61</v>
      </c>
      <c r="Q89" s="107" t="s">
        <v>61</v>
      </c>
      <c r="R89" s="107" t="s">
        <v>61</v>
      </c>
      <c r="S89" s="107" t="s">
        <v>61</v>
      </c>
      <c r="T89" s="108" t="s">
        <v>61</v>
      </c>
      <c r="U89" s="85">
        <f t="shared" si="22"/>
        <v>58675</v>
      </c>
    </row>
    <row r="90" spans="1:21" ht="21.75" customHeight="1" x14ac:dyDescent="0.2">
      <c r="A90" s="172" t="s">
        <v>23</v>
      </c>
      <c r="B90" s="90">
        <f t="shared" ref="B90:M90" si="25">SUM(B10+B50)</f>
        <v>1632</v>
      </c>
      <c r="C90" s="93">
        <f t="shared" si="25"/>
        <v>5628</v>
      </c>
      <c r="D90" s="93">
        <f t="shared" si="25"/>
        <v>4331</v>
      </c>
      <c r="E90" s="93">
        <f t="shared" si="25"/>
        <v>678</v>
      </c>
      <c r="F90" s="93">
        <f t="shared" si="25"/>
        <v>10856</v>
      </c>
      <c r="G90" s="93">
        <f t="shared" si="25"/>
        <v>2477</v>
      </c>
      <c r="H90" s="93">
        <f t="shared" si="25"/>
        <v>5997</v>
      </c>
      <c r="I90" s="93">
        <f t="shared" si="25"/>
        <v>2036</v>
      </c>
      <c r="J90" s="93">
        <f t="shared" si="25"/>
        <v>9089</v>
      </c>
      <c r="K90" s="93">
        <f t="shared" si="25"/>
        <v>5945</v>
      </c>
      <c r="L90" s="93">
        <f t="shared" si="25"/>
        <v>4166</v>
      </c>
      <c r="M90" s="93">
        <f t="shared" si="25"/>
        <v>11878</v>
      </c>
      <c r="N90" s="87">
        <f t="shared" si="21"/>
        <v>64713</v>
      </c>
      <c r="O90" s="88" t="s">
        <v>61</v>
      </c>
      <c r="P90" s="109" t="s">
        <v>61</v>
      </c>
      <c r="Q90" s="109" t="s">
        <v>61</v>
      </c>
      <c r="R90" s="109" t="s">
        <v>61</v>
      </c>
      <c r="S90" s="109" t="s">
        <v>61</v>
      </c>
      <c r="T90" s="110" t="s">
        <v>61</v>
      </c>
      <c r="U90" s="90">
        <f t="shared" si="22"/>
        <v>64713</v>
      </c>
    </row>
    <row r="91" spans="1:21" ht="21.75" customHeight="1" x14ac:dyDescent="0.2">
      <c r="A91" s="173" t="s">
        <v>24</v>
      </c>
      <c r="B91" s="105">
        <f t="shared" ref="B91:M91" si="26">SUM(B11+B51)</f>
        <v>1983</v>
      </c>
      <c r="C91" s="106">
        <f t="shared" si="26"/>
        <v>5361</v>
      </c>
      <c r="D91" s="106">
        <f t="shared" si="26"/>
        <v>3360</v>
      </c>
      <c r="E91" s="106">
        <f t="shared" si="26"/>
        <v>617</v>
      </c>
      <c r="F91" s="106">
        <f t="shared" si="26"/>
        <v>10457</v>
      </c>
      <c r="G91" s="106">
        <f t="shared" si="26"/>
        <v>3384</v>
      </c>
      <c r="H91" s="106">
        <f t="shared" si="26"/>
        <v>6138</v>
      </c>
      <c r="I91" s="106">
        <f t="shared" si="26"/>
        <v>2214</v>
      </c>
      <c r="J91" s="106">
        <f t="shared" si="26"/>
        <v>12645</v>
      </c>
      <c r="K91" s="106">
        <f t="shared" si="26"/>
        <v>5663</v>
      </c>
      <c r="L91" s="91">
        <f t="shared" si="26"/>
        <v>5278</v>
      </c>
      <c r="M91" s="91">
        <f t="shared" si="26"/>
        <v>6988</v>
      </c>
      <c r="N91" s="82">
        <f>SUM(B91:M91)</f>
        <v>64088</v>
      </c>
      <c r="O91" s="83" t="s">
        <v>61</v>
      </c>
      <c r="P91" s="107" t="s">
        <v>61</v>
      </c>
      <c r="Q91" s="107" t="s">
        <v>61</v>
      </c>
      <c r="R91" s="107" t="s">
        <v>61</v>
      </c>
      <c r="S91" s="107" t="s">
        <v>61</v>
      </c>
      <c r="T91" s="108" t="s">
        <v>61</v>
      </c>
      <c r="U91" s="85">
        <f>(N91)</f>
        <v>64088</v>
      </c>
    </row>
    <row r="92" spans="1:21" ht="21.75" customHeight="1" x14ac:dyDescent="0.2">
      <c r="A92" s="173" t="s">
        <v>25</v>
      </c>
      <c r="B92" s="85">
        <f t="shared" ref="B92:M92" si="27">SUM(B12+B52)</f>
        <v>1423</v>
      </c>
      <c r="C92" s="91">
        <f t="shared" si="27"/>
        <v>4676</v>
      </c>
      <c r="D92" s="91">
        <f t="shared" si="27"/>
        <v>4112</v>
      </c>
      <c r="E92" s="91">
        <f t="shared" si="27"/>
        <v>427</v>
      </c>
      <c r="F92" s="91">
        <f t="shared" si="27"/>
        <v>10268</v>
      </c>
      <c r="G92" s="91">
        <f t="shared" si="27"/>
        <v>2183</v>
      </c>
      <c r="H92" s="91">
        <f t="shared" si="27"/>
        <v>5880</v>
      </c>
      <c r="I92" s="91">
        <f t="shared" si="27"/>
        <v>1831</v>
      </c>
      <c r="J92" s="91">
        <f t="shared" si="27"/>
        <v>11678</v>
      </c>
      <c r="K92" s="91">
        <f t="shared" si="27"/>
        <v>5776</v>
      </c>
      <c r="L92" s="91">
        <f t="shared" si="27"/>
        <v>4184</v>
      </c>
      <c r="M92" s="91">
        <f t="shared" si="27"/>
        <v>5927</v>
      </c>
      <c r="N92" s="82">
        <f t="shared" si="21"/>
        <v>58365</v>
      </c>
      <c r="O92" s="83" t="s">
        <v>61</v>
      </c>
      <c r="P92" s="107" t="s">
        <v>61</v>
      </c>
      <c r="Q92" s="107" t="s">
        <v>61</v>
      </c>
      <c r="R92" s="107" t="s">
        <v>61</v>
      </c>
      <c r="S92" s="107" t="s">
        <v>61</v>
      </c>
      <c r="T92" s="108" t="s">
        <v>61</v>
      </c>
      <c r="U92" s="85">
        <f t="shared" si="22"/>
        <v>58365</v>
      </c>
    </row>
    <row r="93" spans="1:21" ht="21.75" customHeight="1" x14ac:dyDescent="0.2">
      <c r="A93" s="173" t="s">
        <v>26</v>
      </c>
      <c r="B93" s="85">
        <f t="shared" ref="B93:M93" si="28">SUM(B13+B53)</f>
        <v>2268</v>
      </c>
      <c r="C93" s="91">
        <f t="shared" si="28"/>
        <v>3684</v>
      </c>
      <c r="D93" s="91">
        <f t="shared" si="28"/>
        <v>3565</v>
      </c>
      <c r="E93" s="91">
        <f t="shared" si="28"/>
        <v>457</v>
      </c>
      <c r="F93" s="91">
        <f t="shared" si="28"/>
        <v>8673</v>
      </c>
      <c r="G93" s="91">
        <f t="shared" si="28"/>
        <v>6516</v>
      </c>
      <c r="H93" s="91">
        <f t="shared" si="28"/>
        <v>5130</v>
      </c>
      <c r="I93" s="91">
        <f t="shared" si="28"/>
        <v>1674</v>
      </c>
      <c r="J93" s="91">
        <f t="shared" si="28"/>
        <v>10514</v>
      </c>
      <c r="K93" s="91">
        <f t="shared" si="28"/>
        <v>5681</v>
      </c>
      <c r="L93" s="91">
        <f t="shared" si="28"/>
        <v>5172</v>
      </c>
      <c r="M93" s="91">
        <f t="shared" si="28"/>
        <v>5299</v>
      </c>
      <c r="N93" s="82">
        <f t="shared" si="21"/>
        <v>58633</v>
      </c>
      <c r="O93" s="83" t="s">
        <v>61</v>
      </c>
      <c r="P93" s="107" t="s">
        <v>61</v>
      </c>
      <c r="Q93" s="107" t="s">
        <v>61</v>
      </c>
      <c r="R93" s="107" t="s">
        <v>61</v>
      </c>
      <c r="S93" s="107" t="s">
        <v>61</v>
      </c>
      <c r="T93" s="108" t="s">
        <v>61</v>
      </c>
      <c r="U93" s="85">
        <f t="shared" si="22"/>
        <v>58633</v>
      </c>
    </row>
    <row r="94" spans="1:21" ht="21.75" customHeight="1" x14ac:dyDescent="0.2">
      <c r="A94" s="173" t="s">
        <v>27</v>
      </c>
      <c r="B94" s="85">
        <f t="shared" ref="B94:M94" si="29">SUM(B14+B54)</f>
        <v>2218</v>
      </c>
      <c r="C94" s="91">
        <f t="shared" si="29"/>
        <v>2984</v>
      </c>
      <c r="D94" s="91">
        <f t="shared" si="29"/>
        <v>2961</v>
      </c>
      <c r="E94" s="91">
        <f t="shared" si="29"/>
        <v>547</v>
      </c>
      <c r="F94" s="91">
        <f t="shared" si="29"/>
        <v>8614</v>
      </c>
      <c r="G94" s="91">
        <f t="shared" si="29"/>
        <v>8689</v>
      </c>
      <c r="H94" s="91">
        <f t="shared" si="29"/>
        <v>3962</v>
      </c>
      <c r="I94" s="91">
        <f t="shared" si="29"/>
        <v>1703</v>
      </c>
      <c r="J94" s="91">
        <f t="shared" si="29"/>
        <v>9380</v>
      </c>
      <c r="K94" s="91">
        <f t="shared" si="29"/>
        <v>5112</v>
      </c>
      <c r="L94" s="91">
        <f t="shared" si="29"/>
        <v>5570</v>
      </c>
      <c r="M94" s="91">
        <f t="shared" si="29"/>
        <v>6545</v>
      </c>
      <c r="N94" s="82">
        <f t="shared" si="21"/>
        <v>58285</v>
      </c>
      <c r="O94" s="83" t="s">
        <v>61</v>
      </c>
      <c r="P94" s="107" t="s">
        <v>61</v>
      </c>
      <c r="Q94" s="107" t="s">
        <v>61</v>
      </c>
      <c r="R94" s="107" t="s">
        <v>61</v>
      </c>
      <c r="S94" s="107" t="s">
        <v>61</v>
      </c>
      <c r="T94" s="108" t="s">
        <v>61</v>
      </c>
      <c r="U94" s="85">
        <f t="shared" si="22"/>
        <v>58285</v>
      </c>
    </row>
    <row r="95" spans="1:21" ht="21.75" customHeight="1" x14ac:dyDescent="0.2">
      <c r="A95" s="170">
        <v>2012</v>
      </c>
      <c r="B95" s="90">
        <f t="shared" ref="B95:M95" si="30">SUM(B15+B55)</f>
        <v>2440</v>
      </c>
      <c r="C95" s="93">
        <f t="shared" si="30"/>
        <v>2854</v>
      </c>
      <c r="D95" s="93">
        <f t="shared" si="30"/>
        <v>2123</v>
      </c>
      <c r="E95" s="93">
        <f t="shared" si="30"/>
        <v>526</v>
      </c>
      <c r="F95" s="93">
        <f t="shared" si="30"/>
        <v>8737</v>
      </c>
      <c r="G95" s="93">
        <f t="shared" si="30"/>
        <v>7866</v>
      </c>
      <c r="H95" s="93">
        <f t="shared" si="30"/>
        <v>4287</v>
      </c>
      <c r="I95" s="93">
        <f t="shared" si="30"/>
        <v>1694</v>
      </c>
      <c r="J95" s="93">
        <f t="shared" si="30"/>
        <v>9664</v>
      </c>
      <c r="K95" s="93">
        <f t="shared" si="30"/>
        <v>4810</v>
      </c>
      <c r="L95" s="93">
        <f t="shared" si="30"/>
        <v>4675</v>
      </c>
      <c r="M95" s="93">
        <f t="shared" si="30"/>
        <v>5843</v>
      </c>
      <c r="N95" s="87">
        <f t="shared" si="21"/>
        <v>55519</v>
      </c>
      <c r="O95" s="88" t="s">
        <v>61</v>
      </c>
      <c r="P95" s="109" t="s">
        <v>61</v>
      </c>
      <c r="Q95" s="109" t="s">
        <v>61</v>
      </c>
      <c r="R95" s="109" t="s">
        <v>61</v>
      </c>
      <c r="S95" s="109" t="s">
        <v>61</v>
      </c>
      <c r="T95" s="110" t="s">
        <v>61</v>
      </c>
      <c r="U95" s="93">
        <f t="shared" si="22"/>
        <v>55519</v>
      </c>
    </row>
    <row r="96" spans="1:21" ht="21.75" customHeight="1" x14ac:dyDescent="0.2">
      <c r="A96" s="171">
        <v>2013</v>
      </c>
      <c r="B96" s="105">
        <f t="shared" ref="B96:M96" si="31">SUM(B16+B56)</f>
        <v>2057</v>
      </c>
      <c r="C96" s="106">
        <f t="shared" si="31"/>
        <v>5627</v>
      </c>
      <c r="D96" s="106">
        <f t="shared" si="31"/>
        <v>2317</v>
      </c>
      <c r="E96" s="106">
        <f t="shared" si="31"/>
        <v>980</v>
      </c>
      <c r="F96" s="106">
        <f t="shared" si="31"/>
        <v>8573</v>
      </c>
      <c r="G96" s="106">
        <f t="shared" si="31"/>
        <v>6869</v>
      </c>
      <c r="H96" s="106">
        <f t="shared" si="31"/>
        <v>3798</v>
      </c>
      <c r="I96" s="106">
        <f t="shared" si="31"/>
        <v>1170</v>
      </c>
      <c r="J96" s="106">
        <f t="shared" si="31"/>
        <v>9149</v>
      </c>
      <c r="K96" s="106">
        <f t="shared" si="31"/>
        <v>5383</v>
      </c>
      <c r="L96" s="106">
        <f t="shared" si="31"/>
        <v>3923</v>
      </c>
      <c r="M96" s="106">
        <f t="shared" si="31"/>
        <v>6545</v>
      </c>
      <c r="N96" s="112">
        <f t="shared" si="21"/>
        <v>56391</v>
      </c>
      <c r="O96" s="113" t="s">
        <v>61</v>
      </c>
      <c r="P96" s="114" t="s">
        <v>61</v>
      </c>
      <c r="Q96" s="114" t="s">
        <v>61</v>
      </c>
      <c r="R96" s="114" t="s">
        <v>61</v>
      </c>
      <c r="S96" s="114" t="s">
        <v>61</v>
      </c>
      <c r="T96" s="113" t="s">
        <v>61</v>
      </c>
      <c r="U96" s="105">
        <f t="shared" si="22"/>
        <v>56391</v>
      </c>
    </row>
    <row r="97" spans="1:22" ht="21.75" customHeight="1" x14ac:dyDescent="0.2">
      <c r="A97" s="173">
        <v>2014</v>
      </c>
      <c r="B97" s="85">
        <f t="shared" ref="B97:M97" si="32">SUM(B17+B57)</f>
        <v>2713</v>
      </c>
      <c r="C97" s="91">
        <f t="shared" si="32"/>
        <v>1439</v>
      </c>
      <c r="D97" s="91">
        <f t="shared" si="32"/>
        <v>5053</v>
      </c>
      <c r="E97" s="91">
        <f t="shared" si="32"/>
        <v>985</v>
      </c>
      <c r="F97" s="91">
        <f t="shared" si="32"/>
        <v>8885</v>
      </c>
      <c r="G97" s="91">
        <f t="shared" si="32"/>
        <v>6649</v>
      </c>
      <c r="H97" s="91">
        <f t="shared" si="32"/>
        <v>3211</v>
      </c>
      <c r="I97" s="91">
        <f t="shared" si="32"/>
        <v>987</v>
      </c>
      <c r="J97" s="91">
        <f t="shared" si="32"/>
        <v>9074</v>
      </c>
      <c r="K97" s="91">
        <f t="shared" si="32"/>
        <v>4546</v>
      </c>
      <c r="L97" s="91">
        <f t="shared" si="32"/>
        <v>5147</v>
      </c>
      <c r="M97" s="147">
        <f t="shared" si="32"/>
        <v>6445</v>
      </c>
      <c r="N97" s="82">
        <f t="shared" si="21"/>
        <v>55134</v>
      </c>
      <c r="O97" s="83" t="s">
        <v>61</v>
      </c>
      <c r="P97" s="107" t="s">
        <v>61</v>
      </c>
      <c r="Q97" s="107" t="s">
        <v>61</v>
      </c>
      <c r="R97" s="107" t="s">
        <v>61</v>
      </c>
      <c r="S97" s="107" t="s">
        <v>61</v>
      </c>
      <c r="T97" s="83" t="s">
        <v>61</v>
      </c>
      <c r="U97" s="85">
        <f t="shared" si="22"/>
        <v>55134</v>
      </c>
    </row>
    <row r="98" spans="1:22" ht="21.75" customHeight="1" x14ac:dyDescent="0.2">
      <c r="A98" s="173">
        <v>2015</v>
      </c>
      <c r="B98" s="85">
        <f t="shared" ref="B98:M98" si="33">SUM(B18+B58)</f>
        <v>2557</v>
      </c>
      <c r="C98" s="91">
        <f t="shared" si="33"/>
        <v>3703</v>
      </c>
      <c r="D98" s="91">
        <f t="shared" si="33"/>
        <v>2648</v>
      </c>
      <c r="E98" s="91">
        <f t="shared" si="33"/>
        <v>1660</v>
      </c>
      <c r="F98" s="91">
        <f t="shared" si="33"/>
        <v>8135</v>
      </c>
      <c r="G98" s="91">
        <f t="shared" si="33"/>
        <v>10075</v>
      </c>
      <c r="H98" s="91">
        <f t="shared" si="33"/>
        <v>2949</v>
      </c>
      <c r="I98" s="91">
        <f t="shared" si="33"/>
        <v>562</v>
      </c>
      <c r="J98" s="91">
        <f t="shared" si="33"/>
        <v>8950</v>
      </c>
      <c r="K98" s="91">
        <f t="shared" si="33"/>
        <v>5162</v>
      </c>
      <c r="L98" s="91">
        <f t="shared" si="33"/>
        <v>4787</v>
      </c>
      <c r="M98" s="147">
        <f t="shared" si="33"/>
        <v>6568</v>
      </c>
      <c r="N98" s="147">
        <f t="shared" ref="N98:N103" si="34">SUM(B98:M98)</f>
        <v>57756</v>
      </c>
      <c r="O98" s="83" t="s">
        <v>61</v>
      </c>
      <c r="P98" s="107" t="s">
        <v>61</v>
      </c>
      <c r="Q98" s="107" t="s">
        <v>61</v>
      </c>
      <c r="R98" s="107" t="s">
        <v>61</v>
      </c>
      <c r="S98" s="107" t="s">
        <v>61</v>
      </c>
      <c r="T98" s="83" t="s">
        <v>61</v>
      </c>
      <c r="U98" s="91">
        <f t="shared" si="22"/>
        <v>57756</v>
      </c>
    </row>
    <row r="99" spans="1:22" ht="21.75" customHeight="1" x14ac:dyDescent="0.2">
      <c r="A99" s="169">
        <v>2016</v>
      </c>
      <c r="B99" s="85">
        <f t="shared" ref="B99:M99" si="35">SUM(B19+B59)</f>
        <v>2163</v>
      </c>
      <c r="C99" s="91">
        <f t="shared" si="35"/>
        <v>4797</v>
      </c>
      <c r="D99" s="91">
        <f t="shared" si="35"/>
        <v>2823</v>
      </c>
      <c r="E99" s="91">
        <f t="shared" si="35"/>
        <v>1071</v>
      </c>
      <c r="F99" s="91">
        <f t="shared" si="35"/>
        <v>8370</v>
      </c>
      <c r="G99" s="91">
        <f t="shared" si="35"/>
        <v>9479</v>
      </c>
      <c r="H99" s="91">
        <f t="shared" si="35"/>
        <v>3160</v>
      </c>
      <c r="I99" s="91">
        <f t="shared" si="35"/>
        <v>570</v>
      </c>
      <c r="J99" s="91">
        <f t="shared" si="35"/>
        <v>9031</v>
      </c>
      <c r="K99" s="91">
        <f t="shared" si="35"/>
        <v>4691</v>
      </c>
      <c r="L99" s="91">
        <f t="shared" si="35"/>
        <v>5703</v>
      </c>
      <c r="M99" s="147">
        <f t="shared" si="35"/>
        <v>5869</v>
      </c>
      <c r="N99" s="82">
        <f t="shared" si="34"/>
        <v>57727</v>
      </c>
      <c r="O99" s="83" t="s">
        <v>61</v>
      </c>
      <c r="P99" s="107" t="s">
        <v>61</v>
      </c>
      <c r="Q99" s="107" t="s">
        <v>61</v>
      </c>
      <c r="R99" s="107" t="s">
        <v>61</v>
      </c>
      <c r="S99" s="129" t="s">
        <v>61</v>
      </c>
      <c r="T99" s="83" t="s">
        <v>61</v>
      </c>
      <c r="U99" s="91">
        <f t="shared" si="22"/>
        <v>57727</v>
      </c>
    </row>
    <row r="100" spans="1:22" ht="21.75" customHeight="1" x14ac:dyDescent="0.2">
      <c r="A100" s="172">
        <v>2017</v>
      </c>
      <c r="B100" s="90">
        <f t="shared" ref="B100:M100" si="36">SUM(B20+B60)</f>
        <v>1822</v>
      </c>
      <c r="C100" s="93">
        <f t="shared" si="36"/>
        <v>3151</v>
      </c>
      <c r="D100" s="93">
        <f t="shared" si="36"/>
        <v>2447</v>
      </c>
      <c r="E100" s="93">
        <f t="shared" si="36"/>
        <v>1276</v>
      </c>
      <c r="F100" s="93">
        <f t="shared" si="36"/>
        <v>8350</v>
      </c>
      <c r="G100" s="93">
        <f t="shared" si="36"/>
        <v>7096</v>
      </c>
      <c r="H100" s="93">
        <f t="shared" si="36"/>
        <v>2676</v>
      </c>
      <c r="I100" s="93">
        <f t="shared" si="36"/>
        <v>787</v>
      </c>
      <c r="J100" s="93">
        <f t="shared" si="36"/>
        <v>8602</v>
      </c>
      <c r="K100" s="93">
        <f t="shared" si="36"/>
        <v>4210</v>
      </c>
      <c r="L100" s="93">
        <f t="shared" si="36"/>
        <v>6231</v>
      </c>
      <c r="M100" s="115">
        <f t="shared" si="36"/>
        <v>4729</v>
      </c>
      <c r="N100" s="87">
        <f t="shared" si="34"/>
        <v>51377</v>
      </c>
      <c r="O100" s="88" t="s">
        <v>61</v>
      </c>
      <c r="P100" s="109" t="s">
        <v>61</v>
      </c>
      <c r="Q100" s="109" t="s">
        <v>61</v>
      </c>
      <c r="R100" s="109" t="s">
        <v>61</v>
      </c>
      <c r="S100" s="133" t="s">
        <v>61</v>
      </c>
      <c r="T100" s="134" t="s">
        <v>61</v>
      </c>
      <c r="U100" s="93">
        <f t="shared" si="22"/>
        <v>51377</v>
      </c>
    </row>
    <row r="101" spans="1:22" ht="21.75" customHeight="1" x14ac:dyDescent="0.2">
      <c r="A101" s="173">
        <v>2018</v>
      </c>
      <c r="B101" s="85">
        <f t="shared" ref="B101:M101" si="37">SUM(B21+B61)</f>
        <v>2908</v>
      </c>
      <c r="C101" s="91">
        <f t="shared" si="37"/>
        <v>3097</v>
      </c>
      <c r="D101" s="91">
        <f t="shared" si="37"/>
        <v>2583</v>
      </c>
      <c r="E101" s="91">
        <f t="shared" si="37"/>
        <v>1229</v>
      </c>
      <c r="F101" s="91">
        <f t="shared" si="37"/>
        <v>7942</v>
      </c>
      <c r="G101" s="91">
        <f t="shared" si="37"/>
        <v>8429</v>
      </c>
      <c r="H101" s="91">
        <f t="shared" si="37"/>
        <v>2701</v>
      </c>
      <c r="I101" s="91">
        <f t="shared" si="37"/>
        <v>630</v>
      </c>
      <c r="J101" s="91">
        <f t="shared" si="37"/>
        <v>8561</v>
      </c>
      <c r="K101" s="91">
        <f t="shared" si="37"/>
        <v>4102</v>
      </c>
      <c r="L101" s="91">
        <f t="shared" si="37"/>
        <v>6224</v>
      </c>
      <c r="M101" s="147">
        <f t="shared" si="37"/>
        <v>4725</v>
      </c>
      <c r="N101" s="82">
        <f t="shared" si="34"/>
        <v>53131</v>
      </c>
      <c r="O101" s="83" t="s">
        <v>61</v>
      </c>
      <c r="P101" s="107" t="s">
        <v>61</v>
      </c>
      <c r="Q101" s="107" t="s">
        <v>61</v>
      </c>
      <c r="R101" s="107" t="s">
        <v>61</v>
      </c>
      <c r="S101" s="129" t="s">
        <v>61</v>
      </c>
      <c r="T101" s="128" t="s">
        <v>61</v>
      </c>
      <c r="U101" s="91">
        <f t="shared" si="22"/>
        <v>53131</v>
      </c>
    </row>
    <row r="102" spans="1:22" ht="21.75" customHeight="1" x14ac:dyDescent="0.2">
      <c r="A102" s="169">
        <v>2019</v>
      </c>
      <c r="B102" s="85">
        <f t="shared" ref="B102:M102" si="38">SUM(B22+B62)</f>
        <v>2932</v>
      </c>
      <c r="C102" s="91">
        <f t="shared" si="38"/>
        <v>2075</v>
      </c>
      <c r="D102" s="91">
        <f t="shared" si="38"/>
        <v>2290</v>
      </c>
      <c r="E102" s="91">
        <f t="shared" si="38"/>
        <v>1463</v>
      </c>
      <c r="F102" s="91">
        <f t="shared" si="38"/>
        <v>8577</v>
      </c>
      <c r="G102" s="91">
        <f t="shared" si="38"/>
        <v>7833</v>
      </c>
      <c r="H102" s="91">
        <f t="shared" si="38"/>
        <v>2350</v>
      </c>
      <c r="I102" s="91">
        <f t="shared" si="38"/>
        <v>738</v>
      </c>
      <c r="J102" s="91">
        <f t="shared" si="38"/>
        <v>7621</v>
      </c>
      <c r="K102" s="91">
        <f t="shared" si="38"/>
        <v>4399</v>
      </c>
      <c r="L102" s="91">
        <f t="shared" si="38"/>
        <v>7964</v>
      </c>
      <c r="M102" s="147">
        <f t="shared" si="38"/>
        <v>5998</v>
      </c>
      <c r="N102" s="82">
        <f t="shared" si="34"/>
        <v>54240</v>
      </c>
      <c r="O102" s="83" t="s">
        <v>61</v>
      </c>
      <c r="P102" s="184" t="s">
        <v>61</v>
      </c>
      <c r="Q102" s="107" t="s">
        <v>61</v>
      </c>
      <c r="R102" s="107" t="s">
        <v>61</v>
      </c>
      <c r="S102" s="129" t="s">
        <v>61</v>
      </c>
      <c r="T102" s="83" t="s">
        <v>61</v>
      </c>
      <c r="U102" s="85">
        <f t="shared" si="22"/>
        <v>54240</v>
      </c>
    </row>
    <row r="103" spans="1:22" ht="21.75" customHeight="1" x14ac:dyDescent="0.2">
      <c r="A103" s="169" t="s">
        <v>79</v>
      </c>
      <c r="B103" s="85">
        <f t="shared" ref="B103:M103" si="39">SUM(B23+B63)</f>
        <v>2341</v>
      </c>
      <c r="C103" s="91">
        <f t="shared" si="39"/>
        <v>1162</v>
      </c>
      <c r="D103" s="91">
        <f t="shared" si="39"/>
        <v>2014</v>
      </c>
      <c r="E103" s="91">
        <f t="shared" si="39"/>
        <v>1396</v>
      </c>
      <c r="F103" s="91">
        <f t="shared" si="39"/>
        <v>5340</v>
      </c>
      <c r="G103" s="91">
        <f t="shared" si="39"/>
        <v>5004</v>
      </c>
      <c r="H103" s="91">
        <f t="shared" si="39"/>
        <v>1863</v>
      </c>
      <c r="I103" s="91">
        <f t="shared" si="39"/>
        <v>976</v>
      </c>
      <c r="J103" s="91">
        <f t="shared" si="39"/>
        <v>5029</v>
      </c>
      <c r="K103" s="91">
        <f t="shared" si="39"/>
        <v>2703</v>
      </c>
      <c r="L103" s="91">
        <f t="shared" si="39"/>
        <v>5148</v>
      </c>
      <c r="M103" s="147">
        <f t="shared" si="39"/>
        <v>4743</v>
      </c>
      <c r="N103" s="82">
        <f t="shared" si="34"/>
        <v>37719</v>
      </c>
      <c r="O103" s="83" t="s">
        <v>61</v>
      </c>
      <c r="P103" s="107" t="s">
        <v>61</v>
      </c>
      <c r="Q103" s="107" t="s">
        <v>61</v>
      </c>
      <c r="R103" s="107" t="s">
        <v>61</v>
      </c>
      <c r="S103" s="129" t="s">
        <v>61</v>
      </c>
      <c r="T103" s="83" t="s">
        <v>61</v>
      </c>
      <c r="U103" s="85">
        <f>N103</f>
        <v>37719</v>
      </c>
    </row>
    <row r="104" spans="1:22" ht="21.75" customHeight="1" x14ac:dyDescent="0.2">
      <c r="A104" s="173" t="s">
        <v>80</v>
      </c>
      <c r="B104" s="85">
        <f t="shared" ref="B104:M104" si="40">SUM(B24+B64)</f>
        <v>1928</v>
      </c>
      <c r="C104" s="91">
        <f t="shared" si="40"/>
        <v>813</v>
      </c>
      <c r="D104" s="91">
        <f t="shared" si="40"/>
        <v>2094</v>
      </c>
      <c r="E104" s="91">
        <f t="shared" si="40"/>
        <v>1262</v>
      </c>
      <c r="F104" s="91">
        <f t="shared" si="40"/>
        <v>1578</v>
      </c>
      <c r="G104" s="91">
        <f t="shared" si="40"/>
        <v>1075</v>
      </c>
      <c r="H104" s="91">
        <f t="shared" si="40"/>
        <v>1462</v>
      </c>
      <c r="I104" s="91">
        <f t="shared" si="40"/>
        <v>357</v>
      </c>
      <c r="J104" s="91">
        <f t="shared" si="40"/>
        <v>2222</v>
      </c>
      <c r="K104" s="91">
        <f t="shared" si="40"/>
        <v>668</v>
      </c>
      <c r="L104" s="91">
        <f t="shared" si="40"/>
        <v>764</v>
      </c>
      <c r="M104" s="91">
        <f t="shared" si="40"/>
        <v>2915</v>
      </c>
      <c r="N104" s="82">
        <f t="shared" ref="N104" si="41">SUM(B104:M104)</f>
        <v>17138</v>
      </c>
      <c r="O104" s="185" t="s">
        <v>61</v>
      </c>
      <c r="P104" s="184" t="s">
        <v>61</v>
      </c>
      <c r="Q104" s="107" t="s">
        <v>61</v>
      </c>
      <c r="R104" s="107" t="s">
        <v>61</v>
      </c>
      <c r="S104" s="129" t="s">
        <v>61</v>
      </c>
      <c r="T104" s="83" t="s">
        <v>61</v>
      </c>
      <c r="U104" s="85">
        <f>N104</f>
        <v>17138</v>
      </c>
    </row>
    <row r="105" spans="1:22" ht="21.75" customHeight="1" x14ac:dyDescent="0.2">
      <c r="A105" s="170" t="s">
        <v>81</v>
      </c>
      <c r="B105" s="93">
        <f t="shared" ref="B105:M105" si="42">SUM(B25+B65)</f>
        <v>1813</v>
      </c>
      <c r="C105" s="93">
        <f t="shared" si="42"/>
        <v>969</v>
      </c>
      <c r="D105" s="93">
        <f t="shared" si="42"/>
        <v>2071</v>
      </c>
      <c r="E105" s="93">
        <f t="shared" si="42"/>
        <v>1100</v>
      </c>
      <c r="F105" s="93">
        <f t="shared" si="42"/>
        <v>2367</v>
      </c>
      <c r="G105" s="93">
        <f t="shared" si="42"/>
        <v>2274</v>
      </c>
      <c r="H105" s="93">
        <f t="shared" si="42"/>
        <v>1867</v>
      </c>
      <c r="I105" s="93">
        <f t="shared" si="42"/>
        <v>477</v>
      </c>
      <c r="J105" s="93">
        <f t="shared" si="42"/>
        <v>2774</v>
      </c>
      <c r="K105" s="93">
        <f t="shared" si="42"/>
        <v>1069</v>
      </c>
      <c r="L105" s="93">
        <f t="shared" si="42"/>
        <v>1277</v>
      </c>
      <c r="M105" s="93">
        <f t="shared" si="42"/>
        <v>5060</v>
      </c>
      <c r="N105" s="87">
        <f t="shared" ref="N105" si="43">SUM(B105:M105)</f>
        <v>23118</v>
      </c>
      <c r="O105" s="186" t="s">
        <v>61</v>
      </c>
      <c r="P105" s="188" t="s">
        <v>61</v>
      </c>
      <c r="Q105" s="109" t="s">
        <v>61</v>
      </c>
      <c r="R105" s="109" t="s">
        <v>61</v>
      </c>
      <c r="S105" s="109" t="s">
        <v>61</v>
      </c>
      <c r="T105" s="88" t="s">
        <v>61</v>
      </c>
      <c r="U105" s="93">
        <f>N105</f>
        <v>23118</v>
      </c>
    </row>
    <row r="106" spans="1:22" ht="21.75" customHeight="1" x14ac:dyDescent="0.2">
      <c r="A106" s="203" t="s">
        <v>82</v>
      </c>
      <c r="B106" s="198">
        <f t="shared" ref="B106:M106" si="44">SUM(B26+B66)</f>
        <v>1717</v>
      </c>
      <c r="C106" s="196">
        <f t="shared" si="44"/>
        <v>364</v>
      </c>
      <c r="D106" s="196">
        <f t="shared" si="44"/>
        <v>3130</v>
      </c>
      <c r="E106" s="196">
        <f t="shared" si="44"/>
        <v>932</v>
      </c>
      <c r="F106" s="196">
        <f t="shared" si="44"/>
        <v>2399</v>
      </c>
      <c r="G106" s="196">
        <f t="shared" si="44"/>
        <v>933</v>
      </c>
      <c r="H106" s="196">
        <f t="shared" si="44"/>
        <v>1885</v>
      </c>
      <c r="I106" s="196">
        <f t="shared" si="44"/>
        <v>2525</v>
      </c>
      <c r="J106" s="196">
        <f t="shared" si="44"/>
        <v>2865</v>
      </c>
      <c r="K106" s="196">
        <f t="shared" si="44"/>
        <v>1282</v>
      </c>
      <c r="L106" s="196">
        <f t="shared" si="44"/>
        <v>4619</v>
      </c>
      <c r="M106" s="196">
        <f t="shared" si="44"/>
        <v>1847</v>
      </c>
      <c r="N106" s="201">
        <f t="shared" ref="N106" si="45">SUM(B106:M106)</f>
        <v>24498</v>
      </c>
      <c r="O106" s="208" t="s">
        <v>61</v>
      </c>
      <c r="P106" s="209" t="s">
        <v>61</v>
      </c>
      <c r="Q106" s="205" t="s">
        <v>61</v>
      </c>
      <c r="R106" s="205" t="s">
        <v>61</v>
      </c>
      <c r="S106" s="205" t="s">
        <v>61</v>
      </c>
      <c r="T106" s="195" t="s">
        <v>61</v>
      </c>
      <c r="U106" s="196">
        <f>N106</f>
        <v>24498</v>
      </c>
    </row>
    <row r="107" spans="1:22" s="50" customFormat="1" ht="12.75" customHeight="1" x14ac:dyDescent="0.2">
      <c r="A107" s="174" t="s">
        <v>28</v>
      </c>
      <c r="B107" s="85"/>
      <c r="C107" s="91"/>
      <c r="D107" s="91"/>
      <c r="E107" s="91"/>
      <c r="F107" s="91"/>
      <c r="G107" s="91"/>
      <c r="H107" s="91"/>
      <c r="I107" s="91"/>
      <c r="J107" s="91"/>
      <c r="K107" s="123"/>
      <c r="L107" s="123"/>
      <c r="M107" s="124"/>
      <c r="N107" s="124"/>
      <c r="O107" s="125"/>
      <c r="P107" s="123"/>
      <c r="Q107" s="123"/>
      <c r="R107" s="123"/>
      <c r="S107" s="123"/>
      <c r="T107" s="125"/>
      <c r="U107" s="91"/>
      <c r="V107" s="15"/>
    </row>
    <row r="108" spans="1:22" ht="12.75" customHeight="1" x14ac:dyDescent="0.2">
      <c r="A108" s="173" t="s">
        <v>29</v>
      </c>
      <c r="B108" s="99">
        <f>IFERROR(B106/B105*100-100,"--")</f>
        <v>-5.2950910093767334</v>
      </c>
      <c r="C108" s="99">
        <f t="shared" ref="C108:U108" si="46">IFERROR(C106/C105*100-100,"--")</f>
        <v>-62.435500515995876</v>
      </c>
      <c r="D108" s="99">
        <f t="shared" si="46"/>
        <v>51.134717527764366</v>
      </c>
      <c r="E108" s="99">
        <f t="shared" si="46"/>
        <v>-15.272727272727266</v>
      </c>
      <c r="F108" s="99">
        <f t="shared" si="46"/>
        <v>1.3519222644697777</v>
      </c>
      <c r="G108" s="99">
        <f t="shared" si="46"/>
        <v>-58.970976253298154</v>
      </c>
      <c r="H108" s="99">
        <f t="shared" si="46"/>
        <v>0.96411355115158415</v>
      </c>
      <c r="I108" s="99">
        <f t="shared" si="46"/>
        <v>429.35010482180292</v>
      </c>
      <c r="J108" s="99">
        <f t="shared" si="46"/>
        <v>3.2804614275414536</v>
      </c>
      <c r="K108" s="99">
        <f t="shared" si="46"/>
        <v>19.925163704396624</v>
      </c>
      <c r="L108" s="99">
        <f t="shared" si="46"/>
        <v>261.70712607674238</v>
      </c>
      <c r="M108" s="99">
        <f t="shared" si="46"/>
        <v>-63.498023715415016</v>
      </c>
      <c r="N108" s="99">
        <f t="shared" si="46"/>
        <v>5.9693745133662048</v>
      </c>
      <c r="O108" s="83" t="s">
        <v>61</v>
      </c>
      <c r="P108" s="84" t="s">
        <v>61</v>
      </c>
      <c r="Q108" s="84" t="s">
        <v>61</v>
      </c>
      <c r="R108" s="84" t="s">
        <v>61</v>
      </c>
      <c r="S108" s="128" t="s">
        <v>61</v>
      </c>
      <c r="T108" s="108" t="s">
        <v>61</v>
      </c>
      <c r="U108" s="126">
        <f t="shared" si="46"/>
        <v>5.9693745133662048</v>
      </c>
    </row>
    <row r="109" spans="1:22" ht="12.75" customHeight="1" x14ac:dyDescent="0.2">
      <c r="A109" s="173" t="s">
        <v>30</v>
      </c>
      <c r="B109" s="99">
        <f>IFERROR(B106/B101*100-100,"--")</f>
        <v>-40.95598349381018</v>
      </c>
      <c r="C109" s="99">
        <f t="shared" ref="C109:U109" si="47">IFERROR(C106/C101*100-100,"--")</f>
        <v>-88.246690345495637</v>
      </c>
      <c r="D109" s="99">
        <f t="shared" si="47"/>
        <v>21.176926054974828</v>
      </c>
      <c r="E109" s="99">
        <f t="shared" si="47"/>
        <v>-24.1659886086249</v>
      </c>
      <c r="F109" s="99">
        <f t="shared" si="47"/>
        <v>-69.793502895995971</v>
      </c>
      <c r="G109" s="99">
        <f t="shared" si="47"/>
        <v>-88.931071301459241</v>
      </c>
      <c r="H109" s="99">
        <f t="shared" si="47"/>
        <v>-30.211032950758977</v>
      </c>
      <c r="I109" s="99">
        <f t="shared" si="47"/>
        <v>300.79365079365078</v>
      </c>
      <c r="J109" s="99">
        <f t="shared" si="47"/>
        <v>-66.534283378110032</v>
      </c>
      <c r="K109" s="99">
        <f t="shared" si="47"/>
        <v>-68.746952705997074</v>
      </c>
      <c r="L109" s="99">
        <f t="shared" si="47"/>
        <v>-25.787275064267362</v>
      </c>
      <c r="M109" s="99">
        <f t="shared" si="47"/>
        <v>-60.910052910052912</v>
      </c>
      <c r="N109" s="99">
        <f t="shared" si="47"/>
        <v>-53.891325215034534</v>
      </c>
      <c r="O109" s="83" t="s">
        <v>61</v>
      </c>
      <c r="P109" s="84" t="s">
        <v>61</v>
      </c>
      <c r="Q109" s="84" t="s">
        <v>61</v>
      </c>
      <c r="R109" s="84" t="s">
        <v>61</v>
      </c>
      <c r="S109" s="128" t="s">
        <v>61</v>
      </c>
      <c r="T109" s="108" t="s">
        <v>61</v>
      </c>
      <c r="U109" s="126">
        <f t="shared" si="47"/>
        <v>-53.891325215034534</v>
      </c>
    </row>
    <row r="110" spans="1:22" ht="12.75" customHeight="1" x14ac:dyDescent="0.2">
      <c r="A110" s="173" t="s">
        <v>31</v>
      </c>
      <c r="B110" s="99">
        <f>IFERROR(B106/B96*100-100,"--")</f>
        <v>-16.528925619834709</v>
      </c>
      <c r="C110" s="99">
        <f t="shared" ref="C110:U110" si="48">IFERROR(C106/C96*100-100,"--")</f>
        <v>-93.531188910609558</v>
      </c>
      <c r="D110" s="99">
        <f t="shared" si="48"/>
        <v>35.088476478204569</v>
      </c>
      <c r="E110" s="99">
        <f t="shared" si="48"/>
        <v>-4.8979591836734784</v>
      </c>
      <c r="F110" s="99">
        <f t="shared" si="48"/>
        <v>-72.016796920564559</v>
      </c>
      <c r="G110" s="99">
        <f t="shared" si="48"/>
        <v>-86.417236861260733</v>
      </c>
      <c r="H110" s="99">
        <f t="shared" si="48"/>
        <v>-50.368615060558184</v>
      </c>
      <c r="I110" s="99">
        <f t="shared" si="48"/>
        <v>115.81196581196579</v>
      </c>
      <c r="J110" s="99">
        <f t="shared" si="48"/>
        <v>-68.685102196961424</v>
      </c>
      <c r="K110" s="99">
        <f t="shared" si="48"/>
        <v>-76.184283856585552</v>
      </c>
      <c r="L110" s="99">
        <f t="shared" si="48"/>
        <v>17.741524343614572</v>
      </c>
      <c r="M110" s="99">
        <f t="shared" si="48"/>
        <v>-71.779984721161199</v>
      </c>
      <c r="N110" s="99">
        <f t="shared" si="48"/>
        <v>-56.55689737724105</v>
      </c>
      <c r="O110" s="83" t="s">
        <v>61</v>
      </c>
      <c r="P110" s="84" t="s">
        <v>61</v>
      </c>
      <c r="Q110" s="84" t="s">
        <v>61</v>
      </c>
      <c r="R110" s="84" t="s">
        <v>61</v>
      </c>
      <c r="S110" s="128" t="s">
        <v>61</v>
      </c>
      <c r="T110" s="108" t="s">
        <v>61</v>
      </c>
      <c r="U110" s="99">
        <f t="shared" si="48"/>
        <v>-56.55689737724105</v>
      </c>
    </row>
    <row r="111" spans="1:22" ht="12.75" customHeight="1" x14ac:dyDescent="0.2">
      <c r="A111" s="173" t="s">
        <v>35</v>
      </c>
      <c r="B111" s="160">
        <f>IFERROR(B106/B86*100-100,"--")</f>
        <v>21.859474804826107</v>
      </c>
      <c r="C111" s="160">
        <f t="shared" ref="C111:U111" si="49">IFERROR(C106/C86*100-100,"--")</f>
        <v>-92.52873563218391</v>
      </c>
      <c r="D111" s="160">
        <f t="shared" si="49"/>
        <v>-20.376494530653773</v>
      </c>
      <c r="E111" s="160">
        <f t="shared" si="49"/>
        <v>-32.168850072780202</v>
      </c>
      <c r="F111" s="160">
        <f t="shared" si="49"/>
        <v>-75.913654618473899</v>
      </c>
      <c r="G111" s="160">
        <f t="shared" si="49"/>
        <v>-63.397410749313451</v>
      </c>
      <c r="H111" s="160">
        <f t="shared" si="49"/>
        <v>-76.986936881943592</v>
      </c>
      <c r="I111" s="160">
        <f t="shared" si="49"/>
        <v>12.975391498881422</v>
      </c>
      <c r="J111" s="160">
        <f t="shared" si="49"/>
        <v>-76.003015327916913</v>
      </c>
      <c r="K111" s="160">
        <f t="shared" si="49"/>
        <v>-56.762225969645868</v>
      </c>
      <c r="L111" s="160">
        <f t="shared" si="49"/>
        <v>27.526228602981774</v>
      </c>
      <c r="M111" s="160">
        <f t="shared" si="49"/>
        <v>-54.741484930164177</v>
      </c>
      <c r="N111" s="160">
        <f t="shared" si="49"/>
        <v>-57.117350511132898</v>
      </c>
      <c r="O111" s="83" t="s">
        <v>61</v>
      </c>
      <c r="P111" s="84" t="s">
        <v>61</v>
      </c>
      <c r="Q111" s="84" t="s">
        <v>61</v>
      </c>
      <c r="R111" s="84" t="s">
        <v>61</v>
      </c>
      <c r="S111" s="128" t="s">
        <v>61</v>
      </c>
      <c r="T111" s="108" t="s">
        <v>61</v>
      </c>
      <c r="U111" s="126">
        <f t="shared" si="49"/>
        <v>-57.117350511132898</v>
      </c>
    </row>
    <row r="112" spans="1:22" ht="12.75" customHeight="1" x14ac:dyDescent="0.2">
      <c r="A112" s="173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84"/>
      <c r="P112" s="107"/>
      <c r="Q112" s="107"/>
      <c r="R112" s="107"/>
      <c r="S112" s="107"/>
      <c r="T112" s="107"/>
      <c r="U112" s="148"/>
    </row>
    <row r="113" spans="1:21" ht="13.5" customHeight="1" x14ac:dyDescent="0.2">
      <c r="A113" s="212" t="str">
        <f>A33</f>
        <v>Source: Connecticut Board of Regents for Higher Education's Banner administrative data system,  SWRXS09 non-credit registration data extracted in November 2023 for the previous AY year.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</row>
    <row r="114" spans="1:21" ht="13.5" customHeight="1" x14ac:dyDescent="0.2">
      <c r="A114" s="212" t="s">
        <v>62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1:21" ht="27" customHeight="1" x14ac:dyDescent="0.2">
      <c r="A115" s="214" t="s">
        <v>63</v>
      </c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</row>
    <row r="116" spans="1:21" ht="13.5" customHeight="1" x14ac:dyDescent="0.2">
      <c r="A116" s="176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1"/>
    </row>
    <row r="117" spans="1:21" ht="13.5" customHeight="1" x14ac:dyDescent="0.2">
      <c r="A117" s="215" t="str">
        <f>$A$37</f>
        <v xml:space="preserve">Produced by the Connecticut State Colleges and Universities, Office of Decision Support &amp; Institutional Research, November 17, 2022.  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</row>
    <row r="118" spans="1:21" ht="13.5" customHeight="1" x14ac:dyDescent="0.2">
      <c r="A118" s="175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</row>
    <row r="119" spans="1:21" ht="19.5" customHeight="1" x14ac:dyDescent="0.2">
      <c r="A119" s="175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</row>
    <row r="120" spans="1:21" ht="19.5" customHeight="1" x14ac:dyDescent="0.2">
      <c r="A120" s="179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23"/>
    </row>
    <row r="121" spans="1:21" ht="19.5" customHeight="1" x14ac:dyDescent="0.3">
      <c r="A121" s="223" t="s">
        <v>77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</row>
    <row r="122" spans="1:21" ht="19.5" customHeight="1" x14ac:dyDescent="0.3">
      <c r="A122" s="180" t="s">
        <v>39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</row>
    <row r="123" spans="1:21" ht="19.5" customHeight="1" x14ac:dyDescent="0.2">
      <c r="A123" s="181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59"/>
      <c r="P123" s="146"/>
      <c r="Q123" s="146"/>
      <c r="R123" s="146"/>
      <c r="S123" s="146"/>
      <c r="T123" s="146"/>
      <c r="U123" s="146"/>
    </row>
    <row r="124" spans="1:21" ht="21.75" customHeight="1" x14ac:dyDescent="0.2">
      <c r="A124" s="167" t="s">
        <v>0</v>
      </c>
      <c r="B124" s="216" t="s">
        <v>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8"/>
      <c r="O124" s="130" t="s">
        <v>51</v>
      </c>
      <c r="P124" s="216" t="s">
        <v>2</v>
      </c>
      <c r="Q124" s="217"/>
      <c r="R124" s="217"/>
      <c r="S124" s="217"/>
      <c r="T124" s="218"/>
      <c r="U124" s="219" t="s">
        <v>71</v>
      </c>
    </row>
    <row r="125" spans="1:21" ht="85.5" customHeight="1" x14ac:dyDescent="0.2">
      <c r="A125" s="167"/>
      <c r="B125" s="119" t="s">
        <v>3</v>
      </c>
      <c r="C125" s="119" t="s">
        <v>4</v>
      </c>
      <c r="D125" s="119" t="s">
        <v>5</v>
      </c>
      <c r="E125" s="119" t="s">
        <v>6</v>
      </c>
      <c r="F125" s="119" t="s">
        <v>7</v>
      </c>
      <c r="G125" s="119" t="s">
        <v>8</v>
      </c>
      <c r="H125" s="119" t="s">
        <v>9</v>
      </c>
      <c r="I125" s="119" t="s">
        <v>10</v>
      </c>
      <c r="J125" s="119" t="s">
        <v>11</v>
      </c>
      <c r="K125" s="120" t="s">
        <v>12</v>
      </c>
      <c r="L125" s="120" t="s">
        <v>13</v>
      </c>
      <c r="M125" s="120" t="s">
        <v>14</v>
      </c>
      <c r="N125" s="121" t="s">
        <v>67</v>
      </c>
      <c r="O125" s="122" t="s">
        <v>70</v>
      </c>
      <c r="P125" s="120" t="s">
        <v>15</v>
      </c>
      <c r="Q125" s="120" t="s">
        <v>16</v>
      </c>
      <c r="R125" s="120" t="s">
        <v>17</v>
      </c>
      <c r="S125" s="120" t="s">
        <v>18</v>
      </c>
      <c r="T125" s="121" t="s">
        <v>66</v>
      </c>
      <c r="U125" s="220"/>
    </row>
    <row r="126" spans="1:21" ht="21.75" customHeight="1" x14ac:dyDescent="0.2">
      <c r="A126" s="173" t="s">
        <v>19</v>
      </c>
      <c r="B126" s="71">
        <f>SUM(Summer!B126+Fall!B126+Winter!B126+Spring!B126)</f>
        <v>355</v>
      </c>
      <c r="C126" s="72">
        <f>SUM(Summer!C126+Fall!C126+Winter!C126+Spring!C126)</f>
        <v>0</v>
      </c>
      <c r="D126" s="72">
        <f>SUM(Summer!D126+Fall!D126+Winter!D126+Spring!D126)</f>
        <v>881</v>
      </c>
      <c r="E126" s="72">
        <f>SUM(Summer!E126+Fall!E126+Winter!E126+Spring!E126)</f>
        <v>209</v>
      </c>
      <c r="F126" s="72">
        <f>SUM(Summer!F126+Fall!F126+Winter!F126+Spring!F126)</f>
        <v>19</v>
      </c>
      <c r="G126" s="72">
        <f>SUM(Summer!G126+Fall!G126+Winter!G126+Spring!G126)</f>
        <v>2032</v>
      </c>
      <c r="H126" s="72">
        <f>SUM(Summer!H126+Fall!H126+Winter!H126+Spring!H126)</f>
        <v>28</v>
      </c>
      <c r="I126" s="72">
        <f>SUM(Summer!I126+Fall!I126+Winter!I126+Spring!I126)</f>
        <v>37</v>
      </c>
      <c r="J126" s="72">
        <f>SUM(Summer!J126+Fall!J126+Winter!J126+Spring!J126)</f>
        <v>44</v>
      </c>
      <c r="K126" s="72">
        <f>SUM(Summer!K126+Fall!K126+Winter!K126+Spring!K126)</f>
        <v>1</v>
      </c>
      <c r="L126" s="72">
        <f>SUM(Summer!L126+Fall!L126+Winter!L126+Spring!L126)</f>
        <v>10</v>
      </c>
      <c r="M126" s="72">
        <f>SUM(Summer!M126+Fall!M126+Winter!M126+Spring!M126)</f>
        <v>5</v>
      </c>
      <c r="N126" s="98">
        <f t="shared" ref="N126:N135" si="50">SUM(B126:M126)</f>
        <v>3621</v>
      </c>
      <c r="O126" s="150" t="s">
        <v>61</v>
      </c>
      <c r="P126" s="151" t="s">
        <v>61</v>
      </c>
      <c r="Q126" s="151" t="s">
        <v>61</v>
      </c>
      <c r="R126" s="151" t="s">
        <v>61</v>
      </c>
      <c r="S126" s="151" t="s">
        <v>61</v>
      </c>
      <c r="T126" s="150" t="s">
        <v>61</v>
      </c>
      <c r="U126" s="95">
        <f t="shared" ref="U126:U142" si="51">(N126)</f>
        <v>3621</v>
      </c>
    </row>
    <row r="127" spans="1:21" ht="21.75" customHeight="1" x14ac:dyDescent="0.2">
      <c r="A127" s="173" t="s">
        <v>20</v>
      </c>
      <c r="B127" s="73">
        <f>SUM(Summer!B127+Fall!B127+Winter!B127+Spring!B127)</f>
        <v>124</v>
      </c>
      <c r="C127" s="74">
        <f>SUM(Summer!C127+Fall!C127+Winter!C127+Spring!C127)</f>
        <v>339</v>
      </c>
      <c r="D127" s="74">
        <f>SUM(Summer!D127+Fall!D127+Winter!D127+Spring!D127)</f>
        <v>173</v>
      </c>
      <c r="E127" s="74">
        <f>SUM(Summer!E127+Fall!E127+Winter!E127+Spring!E127)</f>
        <v>139</v>
      </c>
      <c r="F127" s="74">
        <f>SUM(Summer!F127+Fall!F127+Winter!F127+Spring!F127)</f>
        <v>51</v>
      </c>
      <c r="G127" s="74">
        <f>SUM(Summer!G127+Fall!G127+Winter!G127+Spring!G127)</f>
        <v>486</v>
      </c>
      <c r="H127" s="74">
        <f>SUM(Summer!H127+Fall!H127+Winter!H127+Spring!H127)</f>
        <v>6</v>
      </c>
      <c r="I127" s="74">
        <f>SUM(Summer!I127+Fall!I127+Winter!I127+Spring!I127)</f>
        <v>119</v>
      </c>
      <c r="J127" s="74">
        <f>SUM(Summer!J127+Fall!J127+Winter!J127+Spring!J127)</f>
        <v>29</v>
      </c>
      <c r="K127" s="74">
        <f>SUM(Summer!K127+Fall!K127+Winter!K127+Spring!K127)</f>
        <v>0</v>
      </c>
      <c r="L127" s="74">
        <f>SUM(Summer!L127+Fall!L127+Winter!L127+Spring!L127)</f>
        <v>115</v>
      </c>
      <c r="M127" s="74">
        <f>SUM(Summer!M127+Fall!M127+Winter!M127+Spring!M127)</f>
        <v>0</v>
      </c>
      <c r="N127" s="98">
        <f t="shared" si="50"/>
        <v>1581</v>
      </c>
      <c r="O127" s="150" t="s">
        <v>61</v>
      </c>
      <c r="P127" s="151" t="s">
        <v>61</v>
      </c>
      <c r="Q127" s="151" t="s">
        <v>61</v>
      </c>
      <c r="R127" s="151" t="s">
        <v>61</v>
      </c>
      <c r="S127" s="151" t="s">
        <v>61</v>
      </c>
      <c r="T127" s="150" t="s">
        <v>61</v>
      </c>
      <c r="U127" s="95">
        <f t="shared" si="51"/>
        <v>1581</v>
      </c>
    </row>
    <row r="128" spans="1:21" ht="21.75" customHeight="1" x14ac:dyDescent="0.2">
      <c r="A128" s="173" t="s">
        <v>21</v>
      </c>
      <c r="B128" s="73">
        <f>SUM(Summer!B128+Fall!B128+Winter!B128+Spring!B128)</f>
        <v>547</v>
      </c>
      <c r="C128" s="74">
        <f>SUM(Summer!C128+Fall!C128+Winter!C128+Spring!C128)</f>
        <v>30</v>
      </c>
      <c r="D128" s="74">
        <f>SUM(Summer!D128+Fall!D128+Winter!D128+Spring!D128)</f>
        <v>91</v>
      </c>
      <c r="E128" s="74">
        <f>SUM(Summer!E128+Fall!E128+Winter!E128+Spring!E128)</f>
        <v>0</v>
      </c>
      <c r="F128" s="74">
        <f>SUM(Summer!F128+Fall!F128+Winter!F128+Spring!F128)</f>
        <v>59</v>
      </c>
      <c r="G128" s="74">
        <f>SUM(Summer!G128+Fall!G128+Winter!G128+Spring!G128)</f>
        <v>2255</v>
      </c>
      <c r="H128" s="74">
        <f>SUM(Summer!H128+Fall!H128+Winter!H128+Spring!H128)</f>
        <v>13</v>
      </c>
      <c r="I128" s="74">
        <f>SUM(Summer!I128+Fall!I128+Winter!I128+Spring!I128)</f>
        <v>20</v>
      </c>
      <c r="J128" s="74">
        <f>SUM(Summer!J128+Fall!J128+Winter!J128+Spring!J128)</f>
        <v>602</v>
      </c>
      <c r="K128" s="74">
        <f>SUM(Summer!K128+Fall!K128+Winter!K128+Spring!K128)</f>
        <v>6</v>
      </c>
      <c r="L128" s="74">
        <f>SUM(Summer!L128+Fall!L128+Winter!L128+Spring!L128)</f>
        <v>9</v>
      </c>
      <c r="M128" s="74">
        <f>SUM(Summer!M128+Fall!M128+Winter!M128+Spring!M128)</f>
        <v>317</v>
      </c>
      <c r="N128" s="98">
        <f t="shared" si="50"/>
        <v>3949</v>
      </c>
      <c r="O128" s="150" t="s">
        <v>61</v>
      </c>
      <c r="P128" s="151" t="s">
        <v>61</v>
      </c>
      <c r="Q128" s="151" t="s">
        <v>61</v>
      </c>
      <c r="R128" s="151" t="s">
        <v>61</v>
      </c>
      <c r="S128" s="151" t="s">
        <v>61</v>
      </c>
      <c r="T128" s="150" t="s">
        <v>61</v>
      </c>
      <c r="U128" s="95">
        <f t="shared" si="51"/>
        <v>3949</v>
      </c>
    </row>
    <row r="129" spans="1:21" ht="21.75" customHeight="1" x14ac:dyDescent="0.2">
      <c r="A129" s="173" t="s">
        <v>22</v>
      </c>
      <c r="B129" s="73">
        <f>SUM(Summer!B129+Fall!B129+Winter!B129+Spring!B129)</f>
        <v>876</v>
      </c>
      <c r="C129" s="74">
        <f>SUM(Summer!C129+Fall!C129+Winter!C129+Spring!C129)</f>
        <v>135</v>
      </c>
      <c r="D129" s="74">
        <f>SUM(Summer!D129+Fall!D129+Winter!D129+Spring!D129)</f>
        <v>339</v>
      </c>
      <c r="E129" s="74">
        <f>SUM(Summer!E129+Fall!E129+Winter!E129+Spring!E129)</f>
        <v>0</v>
      </c>
      <c r="F129" s="74">
        <f>SUM(Summer!F129+Fall!F129+Winter!F129+Spring!F129)</f>
        <v>30</v>
      </c>
      <c r="G129" s="74">
        <f>SUM(Summer!G129+Fall!G129+Winter!G129+Spring!G129)</f>
        <v>2984</v>
      </c>
      <c r="H129" s="74">
        <f>SUM(Summer!H129+Fall!H129+Winter!H129+Spring!H129)</f>
        <v>32</v>
      </c>
      <c r="I129" s="74">
        <f>SUM(Summer!I129+Fall!I129+Winter!I129+Spring!I129)</f>
        <v>8</v>
      </c>
      <c r="J129" s="74">
        <f>SUM(Summer!J129+Fall!J129+Winter!J129+Spring!J129)</f>
        <v>22</v>
      </c>
      <c r="K129" s="74">
        <f>SUM(Summer!K129+Fall!K129+Winter!K129+Spring!K129)</f>
        <v>0</v>
      </c>
      <c r="L129" s="74">
        <f>SUM(Summer!L129+Fall!L129+Winter!L129+Spring!L129)</f>
        <v>10</v>
      </c>
      <c r="M129" s="74">
        <f>SUM(Summer!M129+Fall!M129+Winter!M129+Spring!M129)</f>
        <v>0</v>
      </c>
      <c r="N129" s="98">
        <f t="shared" si="50"/>
        <v>4436</v>
      </c>
      <c r="O129" s="150" t="s">
        <v>61</v>
      </c>
      <c r="P129" s="151" t="s">
        <v>61</v>
      </c>
      <c r="Q129" s="151" t="s">
        <v>61</v>
      </c>
      <c r="R129" s="151" t="s">
        <v>61</v>
      </c>
      <c r="S129" s="151" t="s">
        <v>61</v>
      </c>
      <c r="T129" s="150" t="s">
        <v>61</v>
      </c>
      <c r="U129" s="95">
        <f t="shared" si="51"/>
        <v>4436</v>
      </c>
    </row>
    <row r="130" spans="1:21" ht="21.75" customHeight="1" x14ac:dyDescent="0.2">
      <c r="A130" s="172" t="s">
        <v>23</v>
      </c>
      <c r="B130" s="75">
        <f>SUM(Summer!B130+Fall!B130+Winter!B130+Spring!B130)</f>
        <v>777</v>
      </c>
      <c r="C130" s="76">
        <f>SUM(Summer!C130+Fall!C130+Winter!C130+Spring!C130)</f>
        <v>35</v>
      </c>
      <c r="D130" s="76">
        <f>SUM(Summer!D130+Fall!D130+Winter!D130+Spring!D130)</f>
        <v>8</v>
      </c>
      <c r="E130" s="76">
        <f>SUM(Summer!E130+Fall!E130+Winter!E130+Spring!E130)</f>
        <v>0</v>
      </c>
      <c r="F130" s="76">
        <f>SUM(Summer!F130+Fall!F130+Winter!F130+Spring!F130)</f>
        <v>27</v>
      </c>
      <c r="G130" s="76">
        <f>SUM(Summer!G130+Fall!G130+Winter!G130+Spring!G130)</f>
        <v>3802</v>
      </c>
      <c r="H130" s="76">
        <f>SUM(Summer!H130+Fall!H130+Winter!H130+Spring!H130)</f>
        <v>123</v>
      </c>
      <c r="I130" s="76">
        <f>SUM(Summer!I130+Fall!I130+Winter!I130+Spring!I130)</f>
        <v>19</v>
      </c>
      <c r="J130" s="76">
        <f>SUM(Summer!J130+Fall!J130+Winter!J130+Spring!J130)</f>
        <v>55</v>
      </c>
      <c r="K130" s="76">
        <f>SUM(Summer!K130+Fall!K130+Winter!K130+Spring!K130)</f>
        <v>18</v>
      </c>
      <c r="L130" s="76">
        <f>SUM(Summer!L130+Fall!L130+Winter!L130+Spring!L130)</f>
        <v>133</v>
      </c>
      <c r="M130" s="76">
        <f>SUM(Summer!M130+Fall!M130+Winter!M130+Spring!M130)</f>
        <v>32</v>
      </c>
      <c r="N130" s="152">
        <f t="shared" si="50"/>
        <v>5029</v>
      </c>
      <c r="O130" s="153" t="s">
        <v>61</v>
      </c>
      <c r="P130" s="154" t="s">
        <v>61</v>
      </c>
      <c r="Q130" s="154" t="s">
        <v>61</v>
      </c>
      <c r="R130" s="154" t="s">
        <v>61</v>
      </c>
      <c r="S130" s="154" t="s">
        <v>61</v>
      </c>
      <c r="T130" s="153" t="s">
        <v>61</v>
      </c>
      <c r="U130" s="155">
        <f t="shared" si="51"/>
        <v>5029</v>
      </c>
    </row>
    <row r="131" spans="1:21" ht="21.75" customHeight="1" x14ac:dyDescent="0.2">
      <c r="A131" s="173" t="s">
        <v>24</v>
      </c>
      <c r="B131" s="95">
        <f>SUM(Summer!B131+Fall!B131+Winter!B131+Spring!B131)</f>
        <v>266</v>
      </c>
      <c r="C131" s="96">
        <f>SUM(Summer!C131+Fall!C131+Winter!C131+Spring!C131)</f>
        <v>141</v>
      </c>
      <c r="D131" s="96">
        <f>SUM(Summer!D131+Fall!D131+Winter!D131+Spring!D131)</f>
        <v>467</v>
      </c>
      <c r="E131" s="96">
        <f>SUM(Summer!E131+Fall!E131+Winter!E131+Spring!E131)</f>
        <v>202</v>
      </c>
      <c r="F131" s="96">
        <f>SUM(Summer!F131+Fall!F131+Winter!F131+Spring!F131)</f>
        <v>233</v>
      </c>
      <c r="G131" s="96">
        <f>SUM(Summer!G131+Fall!G131+Winter!G131+Spring!G131)</f>
        <v>3016</v>
      </c>
      <c r="H131" s="96">
        <f>SUM(Summer!H131+Fall!H131+Winter!H131+Spring!H131)</f>
        <v>46</v>
      </c>
      <c r="I131" s="96">
        <f>SUM(Summer!I131+Fall!I131+Winter!I131+Spring!I131)</f>
        <v>114</v>
      </c>
      <c r="J131" s="96">
        <f>SUM(Summer!J131+Fall!J131+Winter!J131+Spring!J131)</f>
        <v>53</v>
      </c>
      <c r="K131" s="96">
        <f>SUM(Summer!K131+Fall!K131+Winter!K131+Spring!K131)</f>
        <v>97</v>
      </c>
      <c r="L131" s="96">
        <f>SUM(Summer!L131+Fall!L131+Winter!L131+Spring!L131)</f>
        <v>24</v>
      </c>
      <c r="M131" s="96">
        <f>SUM(Summer!M131+Fall!M131+Winter!M131+Spring!M131)</f>
        <v>0</v>
      </c>
      <c r="N131" s="98">
        <f t="shared" si="50"/>
        <v>4659</v>
      </c>
      <c r="O131" s="150" t="s">
        <v>61</v>
      </c>
      <c r="P131" s="151" t="s">
        <v>61</v>
      </c>
      <c r="Q131" s="151" t="s">
        <v>61</v>
      </c>
      <c r="R131" s="151" t="s">
        <v>61</v>
      </c>
      <c r="S131" s="151" t="s">
        <v>61</v>
      </c>
      <c r="T131" s="150" t="s">
        <v>61</v>
      </c>
      <c r="U131" s="95">
        <f t="shared" si="51"/>
        <v>4659</v>
      </c>
    </row>
    <row r="132" spans="1:21" ht="21.75" customHeight="1" x14ac:dyDescent="0.2">
      <c r="A132" s="173" t="s">
        <v>25</v>
      </c>
      <c r="B132" s="95">
        <f>SUM(Summer!B132+Fall!B132+Winter!B132+Spring!B132)</f>
        <v>289</v>
      </c>
      <c r="C132" s="96">
        <f>SUM(Summer!C132+Fall!C132+Winter!C132+Spring!C132)</f>
        <v>379</v>
      </c>
      <c r="D132" s="96">
        <f>SUM(Summer!D132+Fall!D132+Winter!D132+Spring!D132)</f>
        <v>107</v>
      </c>
      <c r="E132" s="96">
        <f>SUM(Summer!E132+Fall!E132+Winter!E132+Spring!E132)</f>
        <v>448</v>
      </c>
      <c r="F132" s="96">
        <f>SUM(Summer!F132+Fall!F132+Winter!F132+Spring!F132)</f>
        <v>136</v>
      </c>
      <c r="G132" s="96">
        <f>SUM(Summer!G132+Fall!G132+Winter!G132+Spring!G132)</f>
        <v>4863</v>
      </c>
      <c r="H132" s="96">
        <f>SUM(Summer!H132+Fall!H132+Winter!H132+Spring!H132)</f>
        <v>108</v>
      </c>
      <c r="I132" s="96">
        <f>SUM(Summer!I132+Fall!I132+Winter!I132+Spring!I132)</f>
        <v>96</v>
      </c>
      <c r="J132" s="96">
        <f>SUM(Summer!J132+Fall!J132+Winter!J132+Spring!J132)</f>
        <v>682</v>
      </c>
      <c r="K132" s="96">
        <f>SUM(Summer!K132+Fall!K132+Winter!K132+Spring!K132)</f>
        <v>3</v>
      </c>
      <c r="L132" s="96">
        <f>SUM(Summer!L132+Fall!L132+Winter!L132+Spring!L132)</f>
        <v>38</v>
      </c>
      <c r="M132" s="96">
        <f>SUM(Summer!M132+Fall!M132+Winter!M132+Spring!M132)</f>
        <v>107</v>
      </c>
      <c r="N132" s="98">
        <f t="shared" si="50"/>
        <v>7256</v>
      </c>
      <c r="O132" s="150" t="s">
        <v>61</v>
      </c>
      <c r="P132" s="151" t="s">
        <v>61</v>
      </c>
      <c r="Q132" s="151" t="s">
        <v>61</v>
      </c>
      <c r="R132" s="151" t="s">
        <v>61</v>
      </c>
      <c r="S132" s="151" t="s">
        <v>61</v>
      </c>
      <c r="T132" s="150" t="s">
        <v>61</v>
      </c>
      <c r="U132" s="95">
        <f t="shared" si="51"/>
        <v>7256</v>
      </c>
    </row>
    <row r="133" spans="1:21" ht="21.75" customHeight="1" x14ac:dyDescent="0.2">
      <c r="A133" s="173" t="s">
        <v>26</v>
      </c>
      <c r="B133" s="95">
        <f>SUM(Summer!B133+Fall!B133+Winter!B133+Spring!B133)</f>
        <v>0</v>
      </c>
      <c r="C133" s="96">
        <f>SUM(Summer!C133+Fall!C133+Winter!C133+Spring!C133)</f>
        <v>269</v>
      </c>
      <c r="D133" s="96">
        <f>SUM(Summer!D133+Fall!D133+Winter!D133+Spring!D133)</f>
        <v>139</v>
      </c>
      <c r="E133" s="96">
        <f>SUM(Summer!E133+Fall!E133+Winter!E133+Spring!E133)</f>
        <v>208</v>
      </c>
      <c r="F133" s="96">
        <f>SUM(Summer!F133+Fall!F133+Winter!F133+Spring!F133)</f>
        <v>87</v>
      </c>
      <c r="G133" s="96">
        <f>SUM(Summer!G133+Fall!G133+Winter!G133+Spring!G133)</f>
        <v>2609</v>
      </c>
      <c r="H133" s="96">
        <f>SUM(Summer!H133+Fall!H133+Winter!H133+Spring!H133)</f>
        <v>126</v>
      </c>
      <c r="I133" s="96">
        <f>SUM(Summer!I133+Fall!I133+Winter!I133+Spring!I133)</f>
        <v>61</v>
      </c>
      <c r="J133" s="96">
        <f>SUM(Summer!J133+Fall!J133+Winter!J133+Spring!J133)</f>
        <v>53</v>
      </c>
      <c r="K133" s="96">
        <f>SUM(Summer!K133+Fall!K133+Winter!K133+Spring!K133)</f>
        <v>40</v>
      </c>
      <c r="L133" s="96">
        <f>SUM(Summer!L133+Fall!L133+Winter!L133+Spring!L133)</f>
        <v>133</v>
      </c>
      <c r="M133" s="96">
        <f>SUM(Summer!M133+Fall!M133+Winter!M133+Spring!M133)</f>
        <v>47</v>
      </c>
      <c r="N133" s="98">
        <f t="shared" si="50"/>
        <v>3772</v>
      </c>
      <c r="O133" s="150" t="s">
        <v>61</v>
      </c>
      <c r="P133" s="151" t="s">
        <v>61</v>
      </c>
      <c r="Q133" s="151" t="s">
        <v>61</v>
      </c>
      <c r="R133" s="151" t="s">
        <v>61</v>
      </c>
      <c r="S133" s="151" t="s">
        <v>61</v>
      </c>
      <c r="T133" s="150" t="s">
        <v>61</v>
      </c>
      <c r="U133" s="95">
        <f t="shared" si="51"/>
        <v>3772</v>
      </c>
    </row>
    <row r="134" spans="1:21" ht="21.75" customHeight="1" x14ac:dyDescent="0.2">
      <c r="A134" s="173" t="s">
        <v>27</v>
      </c>
      <c r="B134" s="95">
        <f>SUM(Summer!B134+Fall!B134+Winter!B134+Spring!B134)</f>
        <v>0</v>
      </c>
      <c r="C134" s="96">
        <f>SUM(Summer!C134+Fall!C134+Winter!C134+Spring!C134)</f>
        <v>1221</v>
      </c>
      <c r="D134" s="96">
        <f>SUM(Summer!D134+Fall!D134+Winter!D134+Spring!D134)</f>
        <v>59</v>
      </c>
      <c r="E134" s="96">
        <f>SUM(Summer!E134+Fall!E134+Winter!E134+Spring!E134)</f>
        <v>77</v>
      </c>
      <c r="F134" s="96">
        <f>SUM(Summer!F134+Fall!F134+Winter!F134+Spring!F134)</f>
        <v>118</v>
      </c>
      <c r="G134" s="96">
        <f>SUM(Summer!G134+Fall!G134+Winter!G134+Spring!G134)</f>
        <v>82</v>
      </c>
      <c r="H134" s="96">
        <f>SUM(Summer!H134+Fall!H134+Winter!H134+Spring!H134)</f>
        <v>61</v>
      </c>
      <c r="I134" s="96">
        <f>SUM(Summer!I134+Fall!I134+Winter!I134+Spring!I134)</f>
        <v>53</v>
      </c>
      <c r="J134" s="96">
        <f>SUM(Summer!J134+Fall!J134+Winter!J134+Spring!J134)</f>
        <v>0</v>
      </c>
      <c r="K134" s="96">
        <f>SUM(Summer!K134+Fall!K134+Winter!K134+Spring!K134)</f>
        <v>1</v>
      </c>
      <c r="L134" s="96">
        <f>SUM(Summer!L134+Fall!L134+Winter!L134+Spring!L134)</f>
        <v>62</v>
      </c>
      <c r="M134" s="96">
        <f>SUM(Summer!M134+Fall!M134+Winter!M134+Spring!M134)</f>
        <v>132</v>
      </c>
      <c r="N134" s="98">
        <f t="shared" si="50"/>
        <v>1866</v>
      </c>
      <c r="O134" s="150" t="s">
        <v>61</v>
      </c>
      <c r="P134" s="151" t="s">
        <v>61</v>
      </c>
      <c r="Q134" s="151" t="s">
        <v>61</v>
      </c>
      <c r="R134" s="151" t="s">
        <v>61</v>
      </c>
      <c r="S134" s="151" t="s">
        <v>61</v>
      </c>
      <c r="T134" s="150" t="s">
        <v>61</v>
      </c>
      <c r="U134" s="95">
        <f t="shared" si="51"/>
        <v>1866</v>
      </c>
    </row>
    <row r="135" spans="1:21" ht="21.75" customHeight="1" x14ac:dyDescent="0.2">
      <c r="A135" s="170">
        <v>2012</v>
      </c>
      <c r="B135" s="155">
        <f>SUM(Summer!B135+Fall!B135+Winter!B135+Spring!B135)</f>
        <v>124</v>
      </c>
      <c r="C135" s="156">
        <f>SUM(Summer!C135+Fall!C135+Winter!C135+Spring!C135)</f>
        <v>1043</v>
      </c>
      <c r="D135" s="156">
        <f>SUM(Summer!D135+Fall!D135+Winter!D135+Spring!D135)</f>
        <v>227</v>
      </c>
      <c r="E135" s="156">
        <f>SUM(Summer!E135+Fall!E135+Winter!E135+Spring!E135)</f>
        <v>37</v>
      </c>
      <c r="F135" s="156">
        <f>SUM(Summer!F135+Fall!F135+Winter!F135+Spring!F135)</f>
        <v>0</v>
      </c>
      <c r="G135" s="156">
        <f>SUM(Summer!G135+Fall!G135+Winter!G135+Spring!G135)</f>
        <v>793</v>
      </c>
      <c r="H135" s="156">
        <f>SUM(Summer!H135+Fall!H135+Winter!H135+Spring!H135)</f>
        <v>7</v>
      </c>
      <c r="I135" s="156">
        <f>SUM(Summer!I135+Fall!I135+Winter!I135+Spring!I135)</f>
        <v>18</v>
      </c>
      <c r="J135" s="156">
        <f>SUM(Summer!J135+Fall!J135+Winter!J135+Spring!J135)</f>
        <v>0</v>
      </c>
      <c r="K135" s="156">
        <f>SUM(Summer!K135+Fall!K135+Winter!K135+Spring!K135)</f>
        <v>46</v>
      </c>
      <c r="L135" s="156">
        <f>SUM(Summer!L135+Fall!L135+Winter!L135+Spring!L135)</f>
        <v>56</v>
      </c>
      <c r="M135" s="156">
        <f>SUM(Summer!M135+Fall!M135+Winter!M135+Spring!M135)</f>
        <v>38</v>
      </c>
      <c r="N135" s="152">
        <f t="shared" si="50"/>
        <v>2389</v>
      </c>
      <c r="O135" s="153" t="s">
        <v>61</v>
      </c>
      <c r="P135" s="154" t="s">
        <v>61</v>
      </c>
      <c r="Q135" s="154" t="s">
        <v>61</v>
      </c>
      <c r="R135" s="154" t="s">
        <v>61</v>
      </c>
      <c r="S135" s="154" t="s">
        <v>61</v>
      </c>
      <c r="T135" s="153" t="s">
        <v>61</v>
      </c>
      <c r="U135" s="156">
        <f t="shared" si="51"/>
        <v>2389</v>
      </c>
    </row>
    <row r="136" spans="1:21" ht="21.75" customHeight="1" x14ac:dyDescent="0.2">
      <c r="A136" s="173">
        <v>2013</v>
      </c>
      <c r="B136" s="95">
        <f>SUM(Summer!B136+Fall!B136+Winter!B136+Spring!B136)</f>
        <v>0</v>
      </c>
      <c r="C136" s="96">
        <f>SUM(Summer!C136+Fall!C136+Winter!C136+Spring!C136)</f>
        <v>908</v>
      </c>
      <c r="D136" s="96">
        <f>SUM(Summer!D136+Fall!D136+Winter!D136+Spring!D136)</f>
        <v>0</v>
      </c>
      <c r="E136" s="96">
        <f>SUM(Summer!E136+Fall!E136+Winter!E136+Spring!E136)</f>
        <v>0</v>
      </c>
      <c r="F136" s="96">
        <f>SUM(Summer!F136+Fall!F136+Winter!F136+Spring!F136)</f>
        <v>26</v>
      </c>
      <c r="G136" s="96">
        <f>SUM(Summer!G136+Fall!G136+Winter!G136+Spring!G136)</f>
        <v>2459</v>
      </c>
      <c r="H136" s="96">
        <f>SUM(Summer!H136+Fall!H136+Winter!H136+Spring!H136)</f>
        <v>0</v>
      </c>
      <c r="I136" s="96">
        <f>SUM(Summer!I136+Fall!I136+Winter!I136+Spring!I136)</f>
        <v>49</v>
      </c>
      <c r="J136" s="96">
        <f>SUM(Summer!J136+Fall!J136+Winter!J136+Spring!J136)</f>
        <v>0</v>
      </c>
      <c r="K136" s="96">
        <f>SUM(Summer!K136+Fall!K136+Winter!K136+Spring!K136)</f>
        <v>0</v>
      </c>
      <c r="L136" s="96">
        <f>SUM(Summer!L136+Fall!L136+Winter!L136+Spring!L136)</f>
        <v>21</v>
      </c>
      <c r="M136" s="96">
        <f>SUM(Summer!M136+Fall!M136+Winter!M136+Spring!M136)</f>
        <v>29</v>
      </c>
      <c r="N136" s="98">
        <f t="shared" ref="N136:N141" si="52">SUM(B136:M136)</f>
        <v>3492</v>
      </c>
      <c r="O136" s="150" t="s">
        <v>61</v>
      </c>
      <c r="P136" s="151" t="s">
        <v>61</v>
      </c>
      <c r="Q136" s="151" t="s">
        <v>61</v>
      </c>
      <c r="R136" s="151" t="s">
        <v>61</v>
      </c>
      <c r="S136" s="151" t="s">
        <v>61</v>
      </c>
      <c r="T136" s="150" t="s">
        <v>61</v>
      </c>
      <c r="U136" s="95">
        <f t="shared" si="51"/>
        <v>3492</v>
      </c>
    </row>
    <row r="137" spans="1:21" ht="21.75" customHeight="1" x14ac:dyDescent="0.2">
      <c r="A137" s="173">
        <v>2014</v>
      </c>
      <c r="B137" s="95">
        <f>SUM(Summer!B137+Fall!B137+Winter!B137+Spring!B137)</f>
        <v>0</v>
      </c>
      <c r="C137" s="96">
        <f>SUM(Summer!C137+Fall!C137+Winter!C137+Spring!C137)</f>
        <v>1160</v>
      </c>
      <c r="D137" s="96">
        <f>SUM(Summer!D137+Fall!D137+Winter!D137+Spring!D137)</f>
        <v>9</v>
      </c>
      <c r="E137" s="96">
        <f>SUM(Summer!E137+Fall!E137+Winter!E137+Spring!E137)</f>
        <v>70</v>
      </c>
      <c r="F137" s="96">
        <f>SUM(Summer!F137+Fall!F137+Winter!F137+Spring!F137)</f>
        <v>0</v>
      </c>
      <c r="G137" s="96">
        <f>SUM(Summer!G137+Fall!G137+Winter!G137+Spring!G137)</f>
        <v>1998</v>
      </c>
      <c r="H137" s="96">
        <f>SUM(Summer!H137+Fall!H137+Winter!H137+Spring!H137)</f>
        <v>64</v>
      </c>
      <c r="I137" s="96">
        <f>SUM(Summer!I137+Fall!I137+Winter!I137+Spring!I137)</f>
        <v>10</v>
      </c>
      <c r="J137" s="96">
        <f>SUM(Summer!J137+Fall!J137+Winter!J137+Spring!J137)</f>
        <v>0</v>
      </c>
      <c r="K137" s="96">
        <f>SUM(Summer!K137+Fall!K137+Winter!K137+Spring!K137)</f>
        <v>0</v>
      </c>
      <c r="L137" s="96">
        <f>SUM(Summer!L137+Fall!L137+Winter!L137+Spring!L137)</f>
        <v>70</v>
      </c>
      <c r="M137" s="97">
        <f>SUM(Summer!M137+Fall!M137+Winter!M137+Spring!M137)</f>
        <v>119</v>
      </c>
      <c r="N137" s="98">
        <f t="shared" si="52"/>
        <v>3500</v>
      </c>
      <c r="O137" s="150" t="s">
        <v>61</v>
      </c>
      <c r="P137" s="151" t="s">
        <v>61</v>
      </c>
      <c r="Q137" s="151" t="s">
        <v>61</v>
      </c>
      <c r="R137" s="151" t="s">
        <v>61</v>
      </c>
      <c r="S137" s="151" t="s">
        <v>61</v>
      </c>
      <c r="T137" s="150" t="s">
        <v>61</v>
      </c>
      <c r="U137" s="96">
        <f t="shared" si="51"/>
        <v>3500</v>
      </c>
    </row>
    <row r="138" spans="1:21" ht="21.75" customHeight="1" x14ac:dyDescent="0.2">
      <c r="A138" s="173">
        <v>2015</v>
      </c>
      <c r="B138" s="95">
        <f>SUM(Summer!B138+Fall!B138+Winter!B138+Spring!B138)</f>
        <v>21</v>
      </c>
      <c r="C138" s="96">
        <f>SUM(Summer!C138+Fall!C138+Winter!C138+Spring!C138)</f>
        <v>138</v>
      </c>
      <c r="D138" s="96">
        <f>SUM(Summer!D138+Fall!D138+Winter!D138+Spring!D138)</f>
        <v>0</v>
      </c>
      <c r="E138" s="96">
        <f>SUM(Summer!E138+Fall!E138+Winter!E138+Spring!E138)</f>
        <v>0</v>
      </c>
      <c r="F138" s="96">
        <f>SUM(Summer!F138+Fall!F138+Winter!F138+Spring!F138)</f>
        <v>135</v>
      </c>
      <c r="G138" s="96">
        <f>SUM(Summer!G138+Fall!G138+Winter!G138+Spring!G138)</f>
        <v>261</v>
      </c>
      <c r="H138" s="96">
        <f>SUM(Summer!H138+Fall!H138+Winter!H138+Spring!H138)</f>
        <v>503</v>
      </c>
      <c r="I138" s="96">
        <f>SUM(Summer!I138+Fall!I138+Winter!I138+Spring!I138)</f>
        <v>151</v>
      </c>
      <c r="J138" s="96">
        <f>SUM(Summer!J138+Fall!J138+Winter!J138+Spring!J138)</f>
        <v>0</v>
      </c>
      <c r="K138" s="96">
        <f>SUM(Summer!K138+Fall!K138+Winter!K138+Spring!K138)</f>
        <v>10</v>
      </c>
      <c r="L138" s="96">
        <f>SUM(Summer!L138+Fall!L138+Winter!L138+Spring!L138)</f>
        <v>198</v>
      </c>
      <c r="M138" s="97">
        <f>SUM(Summer!M138+Fall!M138+Winter!M138+Spring!M138)</f>
        <v>74</v>
      </c>
      <c r="N138" s="98">
        <f t="shared" si="52"/>
        <v>1491</v>
      </c>
      <c r="O138" s="150" t="s">
        <v>61</v>
      </c>
      <c r="P138" s="151" t="s">
        <v>61</v>
      </c>
      <c r="Q138" s="151" t="s">
        <v>61</v>
      </c>
      <c r="R138" s="151" t="s">
        <v>61</v>
      </c>
      <c r="S138" s="151" t="s">
        <v>61</v>
      </c>
      <c r="T138" s="150" t="s">
        <v>61</v>
      </c>
      <c r="U138" s="96">
        <f t="shared" si="51"/>
        <v>1491</v>
      </c>
    </row>
    <row r="139" spans="1:21" ht="21.75" customHeight="1" x14ac:dyDescent="0.2">
      <c r="A139" s="169">
        <v>2016</v>
      </c>
      <c r="B139" s="91">
        <f>SUM(Summer!B139+Fall!B139+Winter!B139+Spring!B139)</f>
        <v>56</v>
      </c>
      <c r="C139" s="91">
        <f>SUM(Summer!C139+Fall!C139+Winter!C139+Spring!C139)</f>
        <v>90</v>
      </c>
      <c r="D139" s="91">
        <f>SUM(Summer!D139+Fall!D139+Winter!D139+Spring!D139)</f>
        <v>10</v>
      </c>
      <c r="E139" s="91">
        <f>SUM(Summer!E139+Fall!E139+Winter!E139+Spring!E139)</f>
        <v>149</v>
      </c>
      <c r="F139" s="91">
        <f>SUM(Summer!F139+Fall!F139+Winter!F139+Spring!F139)</f>
        <v>167</v>
      </c>
      <c r="G139" s="91">
        <f>SUM(Summer!G139+Fall!G139+Winter!G139+Spring!G139)</f>
        <v>696</v>
      </c>
      <c r="H139" s="91">
        <f>SUM(Summer!H139+Fall!H139+Winter!H139+Spring!H139)</f>
        <v>50</v>
      </c>
      <c r="I139" s="91">
        <f>SUM(Summer!I139+Fall!I139+Winter!I139+Spring!I139)</f>
        <v>129</v>
      </c>
      <c r="J139" s="91">
        <f>SUM(Summer!J139+Fall!J139+Winter!J139+Spring!J139)</f>
        <v>22</v>
      </c>
      <c r="K139" s="91">
        <f>SUM(Summer!K139+Fall!K139+Winter!K139+Spring!K139)</f>
        <v>16</v>
      </c>
      <c r="L139" s="91">
        <f>SUM(Summer!L139+Fall!L139+Winter!L139+Spring!L139)</f>
        <v>138</v>
      </c>
      <c r="M139" s="91">
        <f>SUM(Summer!M139+Fall!M139+Winter!M139+Spring!M139)</f>
        <v>70</v>
      </c>
      <c r="N139" s="82">
        <f t="shared" si="52"/>
        <v>1593</v>
      </c>
      <c r="O139" s="83" t="s">
        <v>61</v>
      </c>
      <c r="P139" s="107" t="s">
        <v>61</v>
      </c>
      <c r="Q139" s="107" t="s">
        <v>61</v>
      </c>
      <c r="R139" s="107" t="s">
        <v>61</v>
      </c>
      <c r="S139" s="129" t="s">
        <v>61</v>
      </c>
      <c r="T139" s="83" t="s">
        <v>61</v>
      </c>
      <c r="U139" s="91">
        <f t="shared" si="51"/>
        <v>1593</v>
      </c>
    </row>
    <row r="140" spans="1:21" ht="21.75" customHeight="1" x14ac:dyDescent="0.2">
      <c r="A140" s="172">
        <v>2017</v>
      </c>
      <c r="B140" s="90">
        <f>SUM(Summer!B140+Fall!B140+Winter!B140+Spring!B140)</f>
        <v>103</v>
      </c>
      <c r="C140" s="93">
        <f>SUM(Summer!C140+Fall!C140+Winter!C140+Spring!C140)</f>
        <v>4</v>
      </c>
      <c r="D140" s="93">
        <f>SUM(Summer!D140+Fall!D140+Winter!D140+Spring!D140)</f>
        <v>0</v>
      </c>
      <c r="E140" s="93">
        <f>SUM(Summer!E140+Fall!E140+Winter!E140+Spring!E140)</f>
        <v>11</v>
      </c>
      <c r="F140" s="93">
        <f>SUM(Summer!F140+Fall!F140+Winter!F140+Spring!F140)</f>
        <v>216</v>
      </c>
      <c r="G140" s="93">
        <f>SUM(Summer!G140+Fall!G140+Winter!G140+Spring!G140)</f>
        <v>3273</v>
      </c>
      <c r="H140" s="93">
        <f>SUM(Summer!H140+Fall!H140+Winter!H140+Spring!H140)</f>
        <v>38</v>
      </c>
      <c r="I140" s="93">
        <f>SUM(Summer!I140+Fall!I140+Winter!I140+Spring!I140)</f>
        <v>118</v>
      </c>
      <c r="J140" s="93">
        <f>SUM(Summer!J140+Fall!J140+Winter!J140+Spring!J140)</f>
        <v>53</v>
      </c>
      <c r="K140" s="93">
        <f>SUM(Summer!K140+Fall!K140+Winter!K140+Spring!K140)</f>
        <v>11</v>
      </c>
      <c r="L140" s="93">
        <f>SUM(Summer!L140+Fall!L140+Winter!L140+Spring!L140)</f>
        <v>201</v>
      </c>
      <c r="M140" s="93">
        <f>SUM(Summer!M140+Fall!M140+Winter!M140+Spring!M140)</f>
        <v>1</v>
      </c>
      <c r="N140" s="87">
        <f t="shared" si="52"/>
        <v>4029</v>
      </c>
      <c r="O140" s="88" t="s">
        <v>61</v>
      </c>
      <c r="P140" s="109" t="s">
        <v>61</v>
      </c>
      <c r="Q140" s="109" t="s">
        <v>61</v>
      </c>
      <c r="R140" s="109" t="s">
        <v>61</v>
      </c>
      <c r="S140" s="133" t="s">
        <v>61</v>
      </c>
      <c r="T140" s="134" t="s">
        <v>61</v>
      </c>
      <c r="U140" s="93">
        <f t="shared" si="51"/>
        <v>4029</v>
      </c>
    </row>
    <row r="141" spans="1:21" ht="21.75" customHeight="1" x14ac:dyDescent="0.2">
      <c r="A141" s="173">
        <v>2018</v>
      </c>
      <c r="B141" s="85">
        <f>SUM(Summer!B141+Fall!B141+Winter!B141+Spring!B141)</f>
        <v>112</v>
      </c>
      <c r="C141" s="91">
        <f>SUM(Summer!C141+Fall!C141+Winter!C141+Spring!C141)</f>
        <v>159</v>
      </c>
      <c r="D141" s="91">
        <f>SUM(Summer!D141+Fall!D141+Winter!D141+Spring!D141)</f>
        <v>0</v>
      </c>
      <c r="E141" s="91">
        <f>SUM(Summer!E141+Fall!E141+Winter!E141+Spring!E141)</f>
        <v>53</v>
      </c>
      <c r="F141" s="91">
        <f>SUM(Summer!F141+Fall!F141+Winter!F141+Spring!F141)</f>
        <v>324</v>
      </c>
      <c r="G141" s="91">
        <f>SUM(Summer!G141+Fall!G141+Winter!G141+Spring!G141)</f>
        <v>1062</v>
      </c>
      <c r="H141" s="91">
        <f>SUM(Summer!H141+Fall!H141+Winter!H141+Spring!H141)</f>
        <v>35</v>
      </c>
      <c r="I141" s="91">
        <f>SUM(Summer!I141+Fall!I141+Winter!I141+Spring!I141)</f>
        <v>145</v>
      </c>
      <c r="J141" s="91">
        <f>SUM(Summer!J141+Fall!J141+Winter!J141+Spring!J141)</f>
        <v>64</v>
      </c>
      <c r="K141" s="91">
        <f>SUM(Summer!K141+Fall!K141+Winter!K141+Spring!K141)</f>
        <v>124</v>
      </c>
      <c r="L141" s="91">
        <f>SUM(Summer!L141+Fall!L141+Winter!L141+Spring!L141)</f>
        <v>309</v>
      </c>
      <c r="M141" s="91">
        <f>SUM(Summer!M141+Fall!M141+Winter!M141+Spring!M141)</f>
        <v>21</v>
      </c>
      <c r="N141" s="82">
        <f t="shared" si="52"/>
        <v>2408</v>
      </c>
      <c r="O141" s="83" t="s">
        <v>61</v>
      </c>
      <c r="P141" s="107" t="s">
        <v>61</v>
      </c>
      <c r="Q141" s="107" t="s">
        <v>61</v>
      </c>
      <c r="R141" s="107" t="s">
        <v>61</v>
      </c>
      <c r="S141" s="129" t="s">
        <v>61</v>
      </c>
      <c r="T141" s="128" t="s">
        <v>61</v>
      </c>
      <c r="U141" s="91">
        <f t="shared" si="51"/>
        <v>2408</v>
      </c>
    </row>
    <row r="142" spans="1:21" ht="21.75" customHeight="1" x14ac:dyDescent="0.2">
      <c r="A142" s="169">
        <v>2019</v>
      </c>
      <c r="B142" s="85">
        <f>SUM(Summer!B142+Fall!B142+Winter!B142+Spring!B142)</f>
        <v>57</v>
      </c>
      <c r="C142" s="91">
        <f>SUM(Summer!C142+Fall!C142+Winter!C142+Spring!C142)</f>
        <v>176</v>
      </c>
      <c r="D142" s="91">
        <f>SUM(Summer!D142+Fall!D142+Winter!D142+Spring!D142)</f>
        <v>0</v>
      </c>
      <c r="E142" s="91">
        <f>SUM(Summer!E142+Fall!E142+Winter!E142+Spring!E142)</f>
        <v>92</v>
      </c>
      <c r="F142" s="91">
        <f>SUM(Summer!F142+Fall!F142+Winter!F142+Spring!F142)</f>
        <v>489</v>
      </c>
      <c r="G142" s="91">
        <f>SUM(Summer!G142+Fall!G142+Winter!G142+Spring!G142)</f>
        <v>234</v>
      </c>
      <c r="H142" s="91">
        <f>SUM(Summer!H142+Fall!H142+Winter!H142+Spring!H142)</f>
        <v>44</v>
      </c>
      <c r="I142" s="91">
        <f>SUM(Summer!I142+Fall!I142+Winter!I142+Spring!I142)</f>
        <v>141</v>
      </c>
      <c r="J142" s="91">
        <f>SUM(Summer!J142+Fall!J142+Winter!J142+Spring!J142)</f>
        <v>90</v>
      </c>
      <c r="K142" s="91">
        <f>SUM(Summer!K142+Fall!K142+Winter!K142+Spring!K142)</f>
        <v>167</v>
      </c>
      <c r="L142" s="91">
        <f>SUM(Summer!L142+Fall!L142+Winter!L142+Spring!L142)</f>
        <v>301</v>
      </c>
      <c r="M142" s="147">
        <f>SUM(Summer!M142+Fall!M142+Winter!M142+Spring!M142)</f>
        <v>225</v>
      </c>
      <c r="N142" s="82">
        <f>SUM(B142:M142)</f>
        <v>2016</v>
      </c>
      <c r="O142" s="83" t="s">
        <v>61</v>
      </c>
      <c r="P142" s="184" t="s">
        <v>61</v>
      </c>
      <c r="Q142" s="107" t="s">
        <v>61</v>
      </c>
      <c r="R142" s="107" t="s">
        <v>61</v>
      </c>
      <c r="S142" s="129" t="s">
        <v>61</v>
      </c>
      <c r="T142" s="83" t="s">
        <v>61</v>
      </c>
      <c r="U142" s="85">
        <f t="shared" si="51"/>
        <v>2016</v>
      </c>
    </row>
    <row r="143" spans="1:21" ht="21.75" customHeight="1" x14ac:dyDescent="0.2">
      <c r="A143" s="169" t="s">
        <v>79</v>
      </c>
      <c r="B143" s="85">
        <f>SUM(Summer!B143+Fall!B143+Winter!B143+Spring!B143)</f>
        <v>109</v>
      </c>
      <c r="C143" s="91">
        <f>SUM(Summer!C143+Fall!C143+Winter!C143+Spring!C143)</f>
        <v>248</v>
      </c>
      <c r="D143" s="91">
        <f>SUM(Summer!D143+Fall!D143+Winter!D143+Spring!D143)</f>
        <v>0</v>
      </c>
      <c r="E143" s="91">
        <f>SUM(Summer!E143+Fall!E143+Winter!E143+Spring!E143)</f>
        <v>150</v>
      </c>
      <c r="F143" s="91">
        <f>SUM(Summer!F143+Fall!F143+Winter!F143+Spring!F143)</f>
        <v>353</v>
      </c>
      <c r="G143" s="91">
        <f>SUM(Summer!G143+Fall!G143+Winter!G143+Spring!G143)</f>
        <v>38</v>
      </c>
      <c r="H143" s="91">
        <f>SUM(Summer!H143+Fall!H143+Winter!H143+Spring!H143)</f>
        <v>12</v>
      </c>
      <c r="I143" s="91">
        <f>SUM(Summer!I143+Fall!I143+Winter!I143+Spring!I143)</f>
        <v>83</v>
      </c>
      <c r="J143" s="91">
        <f>SUM(Summer!J143+Fall!J143+Winter!J143+Spring!J143)</f>
        <v>154</v>
      </c>
      <c r="K143" s="91">
        <f>SUM(Summer!K143+Fall!K143+Winter!K143+Spring!K143)</f>
        <v>178</v>
      </c>
      <c r="L143" s="91">
        <f>SUM(Summer!L143+Fall!L143+Winter!L143+Spring!L143)</f>
        <v>162</v>
      </c>
      <c r="M143" s="147">
        <f>SUM(Summer!M143+Fall!M143+Winter!M143+Spring!M143)</f>
        <v>259</v>
      </c>
      <c r="N143" s="82">
        <f>SUM(B143:M143)</f>
        <v>1746</v>
      </c>
      <c r="O143" s="83" t="s">
        <v>61</v>
      </c>
      <c r="P143" s="184" t="s">
        <v>61</v>
      </c>
      <c r="Q143" s="107" t="s">
        <v>61</v>
      </c>
      <c r="R143" s="107" t="s">
        <v>61</v>
      </c>
      <c r="S143" s="129" t="s">
        <v>61</v>
      </c>
      <c r="T143" s="83" t="s">
        <v>61</v>
      </c>
      <c r="U143" s="91">
        <f>N143</f>
        <v>1746</v>
      </c>
    </row>
    <row r="144" spans="1:21" ht="21.75" customHeight="1" x14ac:dyDescent="0.2">
      <c r="A144" s="169" t="s">
        <v>80</v>
      </c>
      <c r="B144" s="85">
        <f>SUM(Summer!B144+Fall!B144+Winter!B144+Spring!B144)</f>
        <v>85</v>
      </c>
      <c r="C144" s="91">
        <f>SUM(Summer!C144+Fall!C144+Winter!C144+Spring!C144)</f>
        <v>225</v>
      </c>
      <c r="D144" s="91">
        <f>SUM(Summer!D144+Fall!D144+Winter!D144+Spring!D144)</f>
        <v>0</v>
      </c>
      <c r="E144" s="91">
        <f>SUM(Summer!E144+Fall!E144+Winter!E144+Spring!E144)</f>
        <v>140</v>
      </c>
      <c r="F144" s="91">
        <f>SUM(Summer!F144+Fall!F144+Winter!F144+Spring!F144)</f>
        <v>219</v>
      </c>
      <c r="G144" s="91">
        <f>SUM(Summer!G144+Fall!G144+Winter!G144+Spring!G144)</f>
        <v>28</v>
      </c>
      <c r="H144" s="91">
        <f>SUM(Summer!H144+Fall!H144+Winter!H144+Spring!H144)</f>
        <v>13</v>
      </c>
      <c r="I144" s="91">
        <f>SUM(Summer!I144+Fall!I144+Winter!I144+Spring!I144)</f>
        <v>11</v>
      </c>
      <c r="J144" s="91">
        <f>SUM(Summer!J144+Fall!J144+Winter!J144+Spring!J144)</f>
        <v>70</v>
      </c>
      <c r="K144" s="91">
        <f>SUM(Summer!K144+Fall!K144+Winter!K144+Spring!K144)</f>
        <v>11</v>
      </c>
      <c r="L144" s="91">
        <f>SUM(Summer!L144+Fall!L144+Winter!L144+Spring!L144)</f>
        <v>79</v>
      </c>
      <c r="M144" s="147">
        <f>SUM(Summer!M144+Fall!M144+Winter!M144+Spring!M144)</f>
        <v>474</v>
      </c>
      <c r="N144" s="82">
        <f>SUM(B144:M144)</f>
        <v>1355</v>
      </c>
      <c r="O144" s="83" t="s">
        <v>61</v>
      </c>
      <c r="P144" s="184" t="s">
        <v>61</v>
      </c>
      <c r="Q144" s="107" t="s">
        <v>61</v>
      </c>
      <c r="R144" s="107" t="s">
        <v>61</v>
      </c>
      <c r="S144" s="129" t="s">
        <v>61</v>
      </c>
      <c r="T144" s="83" t="s">
        <v>61</v>
      </c>
      <c r="U144" s="91">
        <f>N144</f>
        <v>1355</v>
      </c>
    </row>
    <row r="145" spans="1:21" ht="21.75" customHeight="1" x14ac:dyDescent="0.2">
      <c r="A145" s="170" t="s">
        <v>81</v>
      </c>
      <c r="B145" s="90">
        <f>SUM(Summer!B145+Fall!B145+Winter!B145+Spring!B145)</f>
        <v>63</v>
      </c>
      <c r="C145" s="93">
        <f>SUM(Summer!C145+Fall!C145+Winter!C145+Spring!C145)</f>
        <v>8</v>
      </c>
      <c r="D145" s="93">
        <f>SUM(Summer!D145+Fall!D145+Winter!D145+Spring!D145)</f>
        <v>22</v>
      </c>
      <c r="E145" s="93">
        <f>SUM(Summer!E145+Fall!E145+Winter!E145+Spring!E145)</f>
        <v>6</v>
      </c>
      <c r="F145" s="93">
        <f>SUM(Summer!F145+Fall!F145+Winter!F145+Spring!F145)</f>
        <v>138</v>
      </c>
      <c r="G145" s="93">
        <f>SUM(Summer!G145+Fall!G145+Winter!G145+Spring!G145)</f>
        <v>103</v>
      </c>
      <c r="H145" s="93">
        <f>SUM(Summer!H145+Fall!H145+Winter!H145+Spring!H145)</f>
        <v>0</v>
      </c>
      <c r="I145" s="93">
        <f>SUM(Summer!I145+Fall!I145+Winter!I145+Spring!I145)</f>
        <v>6</v>
      </c>
      <c r="J145" s="93">
        <f>SUM(Summer!J145+Fall!J145+Winter!J145+Spring!J145)</f>
        <v>74</v>
      </c>
      <c r="K145" s="93">
        <f>SUM(Summer!K145+Fall!K145+Winter!K145+Spring!K145)</f>
        <v>0</v>
      </c>
      <c r="L145" s="93">
        <f>SUM(Summer!L145+Fall!L145+Winter!L145+Spring!L145)</f>
        <v>48</v>
      </c>
      <c r="M145" s="93">
        <f>SUM(Summer!M145+Fall!M145+Winter!M145+Spring!M145)</f>
        <v>0</v>
      </c>
      <c r="N145" s="87">
        <f>SUM(B145:M145)</f>
        <v>468</v>
      </c>
      <c r="O145" s="88" t="s">
        <v>61</v>
      </c>
      <c r="P145" s="109" t="s">
        <v>61</v>
      </c>
      <c r="Q145" s="109" t="s">
        <v>61</v>
      </c>
      <c r="R145" s="109" t="s">
        <v>61</v>
      </c>
      <c r="S145" s="109" t="s">
        <v>61</v>
      </c>
      <c r="T145" s="88" t="s">
        <v>61</v>
      </c>
      <c r="U145" s="90">
        <f>N145</f>
        <v>468</v>
      </c>
    </row>
    <row r="146" spans="1:21" ht="21.75" customHeight="1" x14ac:dyDescent="0.2">
      <c r="A146" s="203" t="s">
        <v>82</v>
      </c>
      <c r="B146" s="198">
        <f>SUM(Summer!B146+Fall!B147+Winter!B147+Spring!B146)</f>
        <v>21</v>
      </c>
      <c r="C146" s="196">
        <f>SUM(Summer!C146+Fall!C147+Winter!C147+Spring!C146)</f>
        <v>20</v>
      </c>
      <c r="D146" s="196">
        <f>SUM(Summer!D146+Fall!D147+Winter!D147+Spring!D146)</f>
        <v>16</v>
      </c>
      <c r="E146" s="196">
        <f>SUM(Summer!E146+Fall!E147+Winter!E147+Spring!E146)</f>
        <v>106</v>
      </c>
      <c r="F146" s="196">
        <f>SUM(Summer!F146+Fall!F147+Winter!F147+Spring!F146)</f>
        <v>192</v>
      </c>
      <c r="G146" s="196">
        <f>SUM(Summer!G146+Fall!G147+Winter!G147+Spring!G146)</f>
        <v>21</v>
      </c>
      <c r="H146" s="196">
        <f>SUM(Summer!H146+Fall!H147+Winter!H147+Spring!H146)</f>
        <v>17</v>
      </c>
      <c r="I146" s="196">
        <f>SUM(Summer!I146+Fall!I147+Winter!I147+Spring!I146)</f>
        <v>0</v>
      </c>
      <c r="J146" s="196">
        <f>SUM(Summer!J146+Fall!J147+Winter!J147+Spring!J146)</f>
        <v>217</v>
      </c>
      <c r="K146" s="196">
        <f>SUM(Summer!K146+Fall!K147+Winter!K147+Spring!K146)</f>
        <v>19</v>
      </c>
      <c r="L146" s="196">
        <f>SUM(Summer!L146+Fall!L147+Winter!L147+Spring!L146)</f>
        <v>0</v>
      </c>
      <c r="M146" s="196">
        <f>SUM(Summer!M146+Fall!M147+Winter!M147+Spring!M146)</f>
        <v>53</v>
      </c>
      <c r="N146" s="201">
        <f>SUM(B146:M146)</f>
        <v>682</v>
      </c>
      <c r="O146" s="195" t="s">
        <v>61</v>
      </c>
      <c r="P146" s="205" t="s">
        <v>61</v>
      </c>
      <c r="Q146" s="205" t="s">
        <v>61</v>
      </c>
      <c r="R146" s="205" t="s">
        <v>61</v>
      </c>
      <c r="S146" s="205" t="s">
        <v>61</v>
      </c>
      <c r="T146" s="195" t="s">
        <v>61</v>
      </c>
      <c r="U146" s="91">
        <f>N146</f>
        <v>682</v>
      </c>
    </row>
    <row r="147" spans="1:21" ht="12.75" customHeight="1" x14ac:dyDescent="0.2">
      <c r="A147" s="174" t="s">
        <v>28</v>
      </c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7"/>
      <c r="N147" s="98"/>
      <c r="O147" s="98"/>
      <c r="P147" s="96"/>
      <c r="Q147" s="96"/>
      <c r="R147" s="96"/>
      <c r="S147" s="96"/>
      <c r="T147" s="98"/>
      <c r="U147" s="187"/>
    </row>
    <row r="148" spans="1:21" ht="12.75" customHeight="1" x14ac:dyDescent="0.2">
      <c r="A148" s="173" t="s">
        <v>29</v>
      </c>
      <c r="B148" s="99">
        <f>IFERROR(B146/B145*100-100,"--")</f>
        <v>-66.666666666666671</v>
      </c>
      <c r="C148" s="99">
        <f t="shared" ref="C148:U148" si="53">IFERROR(C146/C145*100-100,"--")</f>
        <v>150</v>
      </c>
      <c r="D148" s="99">
        <f t="shared" si="53"/>
        <v>-27.272727272727266</v>
      </c>
      <c r="E148" s="99">
        <f t="shared" si="53"/>
        <v>1666.6666666666667</v>
      </c>
      <c r="F148" s="99">
        <f t="shared" si="53"/>
        <v>39.130434782608688</v>
      </c>
      <c r="G148" s="99">
        <f t="shared" si="53"/>
        <v>-79.611650485436897</v>
      </c>
      <c r="H148" s="99" t="str">
        <f t="shared" si="53"/>
        <v>--</v>
      </c>
      <c r="I148" s="99">
        <f t="shared" si="53"/>
        <v>-100</v>
      </c>
      <c r="J148" s="99">
        <f t="shared" si="53"/>
        <v>193.24324324324323</v>
      </c>
      <c r="K148" s="99" t="str">
        <f t="shared" si="53"/>
        <v>--</v>
      </c>
      <c r="L148" s="99">
        <f t="shared" si="53"/>
        <v>-100</v>
      </c>
      <c r="M148" s="99" t="str">
        <f t="shared" si="53"/>
        <v>--</v>
      </c>
      <c r="N148" s="99">
        <f t="shared" si="53"/>
        <v>45.726495726495727</v>
      </c>
      <c r="O148" s="100" t="str">
        <f t="shared" si="53"/>
        <v>--</v>
      </c>
      <c r="P148" s="101" t="str">
        <f t="shared" si="53"/>
        <v>--</v>
      </c>
      <c r="Q148" s="101" t="str">
        <f t="shared" si="53"/>
        <v>--</v>
      </c>
      <c r="R148" s="101" t="str">
        <f t="shared" si="53"/>
        <v>--</v>
      </c>
      <c r="S148" s="102" t="str">
        <f t="shared" si="53"/>
        <v>--</v>
      </c>
      <c r="T148" s="100" t="str">
        <f t="shared" si="53"/>
        <v>--</v>
      </c>
      <c r="U148" s="103">
        <f t="shared" si="53"/>
        <v>45.726495726495727</v>
      </c>
    </row>
    <row r="149" spans="1:21" ht="12.75" customHeight="1" x14ac:dyDescent="0.2">
      <c r="A149" s="173" t="s">
        <v>30</v>
      </c>
      <c r="B149" s="99">
        <f>IFERROR(B146/B141*100-100,"--")</f>
        <v>-81.25</v>
      </c>
      <c r="C149" s="99">
        <f t="shared" ref="C149:U149" si="54">IFERROR(C146/C141*100-100,"--")</f>
        <v>-87.421383647798734</v>
      </c>
      <c r="D149" s="99" t="str">
        <f t="shared" si="54"/>
        <v>--</v>
      </c>
      <c r="E149" s="99">
        <f t="shared" si="54"/>
        <v>100</v>
      </c>
      <c r="F149" s="99">
        <f t="shared" si="54"/>
        <v>-40.740740740740748</v>
      </c>
      <c r="G149" s="99">
        <f t="shared" si="54"/>
        <v>-98.022598870056498</v>
      </c>
      <c r="H149" s="99">
        <f t="shared" si="54"/>
        <v>-51.428571428571431</v>
      </c>
      <c r="I149" s="99">
        <f t="shared" si="54"/>
        <v>-100</v>
      </c>
      <c r="J149" s="99">
        <f t="shared" si="54"/>
        <v>239.0625</v>
      </c>
      <c r="K149" s="99">
        <f t="shared" si="54"/>
        <v>-84.677419354838705</v>
      </c>
      <c r="L149" s="99">
        <f t="shared" si="54"/>
        <v>-100</v>
      </c>
      <c r="M149" s="99">
        <f t="shared" si="54"/>
        <v>152.38095238095238</v>
      </c>
      <c r="N149" s="99">
        <f t="shared" si="54"/>
        <v>-71.677740863787378</v>
      </c>
      <c r="O149" s="100" t="str">
        <f t="shared" si="54"/>
        <v>--</v>
      </c>
      <c r="P149" s="101" t="str">
        <f t="shared" si="54"/>
        <v>--</v>
      </c>
      <c r="Q149" s="101" t="str">
        <f t="shared" si="54"/>
        <v>--</v>
      </c>
      <c r="R149" s="101" t="str">
        <f t="shared" si="54"/>
        <v>--</v>
      </c>
      <c r="S149" s="102" t="str">
        <f t="shared" si="54"/>
        <v>--</v>
      </c>
      <c r="T149" s="100" t="str">
        <f t="shared" si="54"/>
        <v>--</v>
      </c>
      <c r="U149" s="103">
        <f t="shared" si="54"/>
        <v>-71.677740863787378</v>
      </c>
    </row>
    <row r="150" spans="1:21" ht="12.75" customHeight="1" x14ac:dyDescent="0.2">
      <c r="A150" s="173" t="s">
        <v>31</v>
      </c>
      <c r="B150" s="99" t="str">
        <f>IFERROR(B146/B136*100-100,"--")</f>
        <v>--</v>
      </c>
      <c r="C150" s="99">
        <f t="shared" ref="C150:U150" si="55">IFERROR(C146/C136*100-100,"--")</f>
        <v>-97.797356828193827</v>
      </c>
      <c r="D150" s="99" t="str">
        <f t="shared" si="55"/>
        <v>--</v>
      </c>
      <c r="E150" s="99" t="str">
        <f t="shared" si="55"/>
        <v>--</v>
      </c>
      <c r="F150" s="99">
        <f t="shared" si="55"/>
        <v>638.46153846153845</v>
      </c>
      <c r="G150" s="99">
        <f t="shared" si="55"/>
        <v>-99.145994306628708</v>
      </c>
      <c r="H150" s="99" t="str">
        <f t="shared" si="55"/>
        <v>--</v>
      </c>
      <c r="I150" s="99">
        <f t="shared" si="55"/>
        <v>-100</v>
      </c>
      <c r="J150" s="99" t="str">
        <f t="shared" si="55"/>
        <v>--</v>
      </c>
      <c r="K150" s="99" t="str">
        <f t="shared" si="55"/>
        <v>--</v>
      </c>
      <c r="L150" s="99">
        <f t="shared" si="55"/>
        <v>-100</v>
      </c>
      <c r="M150" s="99">
        <f t="shared" si="55"/>
        <v>82.758620689655174</v>
      </c>
      <c r="N150" s="99">
        <f t="shared" si="55"/>
        <v>-80.469644902634599</v>
      </c>
      <c r="O150" s="100" t="str">
        <f t="shared" si="55"/>
        <v>--</v>
      </c>
      <c r="P150" s="101" t="str">
        <f t="shared" si="55"/>
        <v>--</v>
      </c>
      <c r="Q150" s="101" t="str">
        <f t="shared" si="55"/>
        <v>--</v>
      </c>
      <c r="R150" s="101" t="str">
        <f t="shared" si="55"/>
        <v>--</v>
      </c>
      <c r="S150" s="101" t="str">
        <f t="shared" si="55"/>
        <v>--</v>
      </c>
      <c r="T150" s="100" t="str">
        <f t="shared" si="55"/>
        <v>--</v>
      </c>
      <c r="U150" s="103">
        <f t="shared" si="55"/>
        <v>-80.469644902634599</v>
      </c>
    </row>
    <row r="151" spans="1:21" ht="12.75" customHeight="1" x14ac:dyDescent="0.2">
      <c r="A151" s="173" t="s">
        <v>35</v>
      </c>
      <c r="B151" s="160">
        <f>IFERROR(B146/B126*100-100,"--")</f>
        <v>-94.08450704225352</v>
      </c>
      <c r="C151" s="160" t="str">
        <f t="shared" ref="C151:U151" si="56">IFERROR(C146/C126*100-100,"--")</f>
        <v>--</v>
      </c>
      <c r="D151" s="160">
        <f t="shared" si="56"/>
        <v>-98.1838819523269</v>
      </c>
      <c r="E151" s="160">
        <f t="shared" si="56"/>
        <v>-49.282296650717704</v>
      </c>
      <c r="F151" s="160">
        <f t="shared" si="56"/>
        <v>910.52631578947364</v>
      </c>
      <c r="G151" s="160">
        <f t="shared" si="56"/>
        <v>-98.96653543307086</v>
      </c>
      <c r="H151" s="160">
        <f t="shared" si="56"/>
        <v>-39.285714285714292</v>
      </c>
      <c r="I151" s="160">
        <f t="shared" si="56"/>
        <v>-100</v>
      </c>
      <c r="J151" s="160">
        <f t="shared" si="56"/>
        <v>393.18181818181819</v>
      </c>
      <c r="K151" s="160">
        <f t="shared" si="56"/>
        <v>1800</v>
      </c>
      <c r="L151" s="160">
        <f t="shared" si="56"/>
        <v>-100</v>
      </c>
      <c r="M151" s="160">
        <f t="shared" si="56"/>
        <v>960</v>
      </c>
      <c r="N151" s="160">
        <f t="shared" si="56"/>
        <v>-81.165423916045285</v>
      </c>
      <c r="O151" s="100" t="str">
        <f t="shared" si="56"/>
        <v>--</v>
      </c>
      <c r="P151" s="101" t="str">
        <f t="shared" si="56"/>
        <v>--</v>
      </c>
      <c r="Q151" s="101" t="str">
        <f t="shared" si="56"/>
        <v>--</v>
      </c>
      <c r="R151" s="101" t="str">
        <f t="shared" si="56"/>
        <v>--</v>
      </c>
      <c r="S151" s="101" t="str">
        <f t="shared" si="56"/>
        <v>--</v>
      </c>
      <c r="T151" s="104" t="str">
        <f t="shared" si="56"/>
        <v>--</v>
      </c>
      <c r="U151" s="103">
        <f t="shared" si="56"/>
        <v>-81.165423916045285</v>
      </c>
    </row>
    <row r="152" spans="1:21" ht="12.75" customHeight="1" x14ac:dyDescent="0.2">
      <c r="A152" s="175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ht="13.5" customHeight="1" x14ac:dyDescent="0.2">
      <c r="A153" s="212" t="str">
        <f>A33</f>
        <v>Source: Connecticut Board of Regents for Higher Education's Banner administrative data system,  SWRXS09 non-credit registration data extracted in November 2023 for the previous AY year.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1:21" ht="13.5" customHeight="1" x14ac:dyDescent="0.2">
      <c r="A154" s="212" t="s">
        <v>62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1:21" ht="27" customHeight="1" x14ac:dyDescent="0.2">
      <c r="A155" s="213" t="s">
        <v>63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:21" ht="13.5" customHeight="1" x14ac:dyDescent="0.2">
      <c r="A156" s="175" t="s">
        <v>51</v>
      </c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ht="13.5" customHeight="1" x14ac:dyDescent="0.2">
      <c r="A157" s="215" t="str">
        <f>$A$37</f>
        <v xml:space="preserve">Produced by the Connecticut State Colleges and Universities, Office of Decision Support &amp; Institutional Research, November 17, 2022.  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</row>
    <row r="158" spans="1:21" ht="13.5" customHeight="1" x14ac:dyDescent="0.2">
      <c r="A158" s="182"/>
      <c r="B158" s="15"/>
      <c r="C158" s="15"/>
      <c r="D158" s="15"/>
      <c r="E158" s="15"/>
      <c r="F158" s="15"/>
      <c r="G158" s="15"/>
      <c r="H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3"/>
    </row>
  </sheetData>
  <mergeCells count="32">
    <mergeCell ref="A1:U1"/>
    <mergeCell ref="A81:U81"/>
    <mergeCell ref="A121:U121"/>
    <mergeCell ref="A117:U117"/>
    <mergeCell ref="A73:U73"/>
    <mergeCell ref="A74:U74"/>
    <mergeCell ref="A77:U77"/>
    <mergeCell ref="B4:N4"/>
    <mergeCell ref="U4:U5"/>
    <mergeCell ref="B84:N84"/>
    <mergeCell ref="U84:U85"/>
    <mergeCell ref="P4:T4"/>
    <mergeCell ref="B44:N44"/>
    <mergeCell ref="A33:U33"/>
    <mergeCell ref="A37:U37"/>
    <mergeCell ref="A34:U34"/>
    <mergeCell ref="A41:U41"/>
    <mergeCell ref="A35:U35"/>
    <mergeCell ref="A114:U114"/>
    <mergeCell ref="A113:U113"/>
    <mergeCell ref="A75:U75"/>
    <mergeCell ref="P84:T84"/>
    <mergeCell ref="P44:T44"/>
    <mergeCell ref="U44:U45"/>
    <mergeCell ref="A154:U154"/>
    <mergeCell ref="A155:U155"/>
    <mergeCell ref="A115:U115"/>
    <mergeCell ref="A153:U153"/>
    <mergeCell ref="A157:U157"/>
    <mergeCell ref="B124:N124"/>
    <mergeCell ref="P124:T124"/>
    <mergeCell ref="U124:U125"/>
  </mergeCells>
  <pageMargins left="0.25" right="0.25" top="0.75" bottom="0.75" header="0.3" footer="0.3"/>
  <pageSetup scale="65" orientation="landscape" r:id="rId1"/>
  <rowBreaks count="3" manualBreakCount="3">
    <brk id="34" max="16383" man="1"/>
    <brk id="70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8"/>
  <sheetViews>
    <sheetView zoomScaleNormal="100" workbookViewId="0">
      <selection activeCell="A2" sqref="A2"/>
    </sheetView>
  </sheetViews>
  <sheetFormatPr defaultRowHeight="12.75" x14ac:dyDescent="0.2"/>
  <cols>
    <col min="1" max="1" width="11.85546875" style="1" customWidth="1"/>
    <col min="2" max="2" width="8.5703125" style="1" bestFit="1" customWidth="1"/>
    <col min="3" max="9" width="7.7109375" style="1" customWidth="1"/>
    <col min="10" max="10" width="7.7109375" style="15" customWidth="1"/>
    <col min="11" max="13" width="7.7109375" style="1" customWidth="1"/>
    <col min="14" max="14" width="10" style="1" customWidth="1"/>
    <col min="15" max="15" width="7.7109375" style="1" customWidth="1"/>
    <col min="16" max="16" width="7" style="1" customWidth="1"/>
    <col min="17" max="20" width="7.7109375" style="1" customWidth="1"/>
    <col min="21" max="21" width="12.28515625" style="2" customWidth="1"/>
    <col min="22" max="22" width="9.140625" style="15"/>
    <col min="23" max="252" width="9.140625" style="1"/>
    <col min="253" max="253" width="11.85546875" style="1" customWidth="1"/>
    <col min="254" max="272" width="7.7109375" style="1" customWidth="1"/>
    <col min="273" max="508" width="9.140625" style="1"/>
    <col min="509" max="509" width="11.85546875" style="1" customWidth="1"/>
    <col min="510" max="528" width="7.7109375" style="1" customWidth="1"/>
    <col min="529" max="764" width="9.140625" style="1"/>
    <col min="765" max="765" width="11.85546875" style="1" customWidth="1"/>
    <col min="766" max="784" width="7.7109375" style="1" customWidth="1"/>
    <col min="785" max="1020" width="9.140625" style="1"/>
    <col min="1021" max="1021" width="11.85546875" style="1" customWidth="1"/>
    <col min="1022" max="1040" width="7.7109375" style="1" customWidth="1"/>
    <col min="1041" max="1276" width="9.140625" style="1"/>
    <col min="1277" max="1277" width="11.85546875" style="1" customWidth="1"/>
    <col min="1278" max="1296" width="7.7109375" style="1" customWidth="1"/>
    <col min="1297" max="1532" width="9.140625" style="1"/>
    <col min="1533" max="1533" width="11.85546875" style="1" customWidth="1"/>
    <col min="1534" max="1552" width="7.7109375" style="1" customWidth="1"/>
    <col min="1553" max="1788" width="9.140625" style="1"/>
    <col min="1789" max="1789" width="11.85546875" style="1" customWidth="1"/>
    <col min="1790" max="1808" width="7.7109375" style="1" customWidth="1"/>
    <col min="1809" max="2044" width="9.140625" style="1"/>
    <col min="2045" max="2045" width="11.85546875" style="1" customWidth="1"/>
    <col min="2046" max="2064" width="7.7109375" style="1" customWidth="1"/>
    <col min="2065" max="2300" width="9.140625" style="1"/>
    <col min="2301" max="2301" width="11.85546875" style="1" customWidth="1"/>
    <col min="2302" max="2320" width="7.7109375" style="1" customWidth="1"/>
    <col min="2321" max="2556" width="9.140625" style="1"/>
    <col min="2557" max="2557" width="11.85546875" style="1" customWidth="1"/>
    <col min="2558" max="2576" width="7.7109375" style="1" customWidth="1"/>
    <col min="2577" max="2812" width="9.140625" style="1"/>
    <col min="2813" max="2813" width="11.85546875" style="1" customWidth="1"/>
    <col min="2814" max="2832" width="7.7109375" style="1" customWidth="1"/>
    <col min="2833" max="3068" width="9.140625" style="1"/>
    <col min="3069" max="3069" width="11.85546875" style="1" customWidth="1"/>
    <col min="3070" max="3088" width="7.7109375" style="1" customWidth="1"/>
    <col min="3089" max="3324" width="9.140625" style="1"/>
    <col min="3325" max="3325" width="11.85546875" style="1" customWidth="1"/>
    <col min="3326" max="3344" width="7.7109375" style="1" customWidth="1"/>
    <col min="3345" max="3580" width="9.140625" style="1"/>
    <col min="3581" max="3581" width="11.85546875" style="1" customWidth="1"/>
    <col min="3582" max="3600" width="7.7109375" style="1" customWidth="1"/>
    <col min="3601" max="3836" width="9.140625" style="1"/>
    <col min="3837" max="3837" width="11.85546875" style="1" customWidth="1"/>
    <col min="3838" max="3856" width="7.7109375" style="1" customWidth="1"/>
    <col min="3857" max="4092" width="9.140625" style="1"/>
    <col min="4093" max="4093" width="11.85546875" style="1" customWidth="1"/>
    <col min="4094" max="4112" width="7.7109375" style="1" customWidth="1"/>
    <col min="4113" max="4348" width="9.140625" style="1"/>
    <col min="4349" max="4349" width="11.85546875" style="1" customWidth="1"/>
    <col min="4350" max="4368" width="7.7109375" style="1" customWidth="1"/>
    <col min="4369" max="4604" width="9.140625" style="1"/>
    <col min="4605" max="4605" width="11.85546875" style="1" customWidth="1"/>
    <col min="4606" max="4624" width="7.7109375" style="1" customWidth="1"/>
    <col min="4625" max="4860" width="9.140625" style="1"/>
    <col min="4861" max="4861" width="11.85546875" style="1" customWidth="1"/>
    <col min="4862" max="4880" width="7.7109375" style="1" customWidth="1"/>
    <col min="4881" max="5116" width="9.140625" style="1"/>
    <col min="5117" max="5117" width="11.85546875" style="1" customWidth="1"/>
    <col min="5118" max="5136" width="7.7109375" style="1" customWidth="1"/>
    <col min="5137" max="5372" width="9.140625" style="1"/>
    <col min="5373" max="5373" width="11.85546875" style="1" customWidth="1"/>
    <col min="5374" max="5392" width="7.7109375" style="1" customWidth="1"/>
    <col min="5393" max="5628" width="9.140625" style="1"/>
    <col min="5629" max="5629" width="11.85546875" style="1" customWidth="1"/>
    <col min="5630" max="5648" width="7.7109375" style="1" customWidth="1"/>
    <col min="5649" max="5884" width="9.140625" style="1"/>
    <col min="5885" max="5885" width="11.85546875" style="1" customWidth="1"/>
    <col min="5886" max="5904" width="7.7109375" style="1" customWidth="1"/>
    <col min="5905" max="6140" width="9.140625" style="1"/>
    <col min="6141" max="6141" width="11.85546875" style="1" customWidth="1"/>
    <col min="6142" max="6160" width="7.7109375" style="1" customWidth="1"/>
    <col min="6161" max="6396" width="9.140625" style="1"/>
    <col min="6397" max="6397" width="11.85546875" style="1" customWidth="1"/>
    <col min="6398" max="6416" width="7.7109375" style="1" customWidth="1"/>
    <col min="6417" max="6652" width="9.140625" style="1"/>
    <col min="6653" max="6653" width="11.85546875" style="1" customWidth="1"/>
    <col min="6654" max="6672" width="7.7109375" style="1" customWidth="1"/>
    <col min="6673" max="6908" width="9.140625" style="1"/>
    <col min="6909" max="6909" width="11.85546875" style="1" customWidth="1"/>
    <col min="6910" max="6928" width="7.7109375" style="1" customWidth="1"/>
    <col min="6929" max="7164" width="9.140625" style="1"/>
    <col min="7165" max="7165" width="11.85546875" style="1" customWidth="1"/>
    <col min="7166" max="7184" width="7.7109375" style="1" customWidth="1"/>
    <col min="7185" max="7420" width="9.140625" style="1"/>
    <col min="7421" max="7421" width="11.85546875" style="1" customWidth="1"/>
    <col min="7422" max="7440" width="7.7109375" style="1" customWidth="1"/>
    <col min="7441" max="7676" width="9.140625" style="1"/>
    <col min="7677" max="7677" width="11.85546875" style="1" customWidth="1"/>
    <col min="7678" max="7696" width="7.7109375" style="1" customWidth="1"/>
    <col min="7697" max="7932" width="9.140625" style="1"/>
    <col min="7933" max="7933" width="11.85546875" style="1" customWidth="1"/>
    <col min="7934" max="7952" width="7.7109375" style="1" customWidth="1"/>
    <col min="7953" max="8188" width="9.140625" style="1"/>
    <col min="8189" max="8189" width="11.85546875" style="1" customWidth="1"/>
    <col min="8190" max="8208" width="7.7109375" style="1" customWidth="1"/>
    <col min="8209" max="8444" width="9.140625" style="1"/>
    <col min="8445" max="8445" width="11.85546875" style="1" customWidth="1"/>
    <col min="8446" max="8464" width="7.7109375" style="1" customWidth="1"/>
    <col min="8465" max="8700" width="9.140625" style="1"/>
    <col min="8701" max="8701" width="11.85546875" style="1" customWidth="1"/>
    <col min="8702" max="8720" width="7.7109375" style="1" customWidth="1"/>
    <col min="8721" max="8956" width="9.140625" style="1"/>
    <col min="8957" max="8957" width="11.85546875" style="1" customWidth="1"/>
    <col min="8958" max="8976" width="7.7109375" style="1" customWidth="1"/>
    <col min="8977" max="9212" width="9.140625" style="1"/>
    <col min="9213" max="9213" width="11.85546875" style="1" customWidth="1"/>
    <col min="9214" max="9232" width="7.7109375" style="1" customWidth="1"/>
    <col min="9233" max="9468" width="9.140625" style="1"/>
    <col min="9469" max="9469" width="11.85546875" style="1" customWidth="1"/>
    <col min="9470" max="9488" width="7.7109375" style="1" customWidth="1"/>
    <col min="9489" max="9724" width="9.140625" style="1"/>
    <col min="9725" max="9725" width="11.85546875" style="1" customWidth="1"/>
    <col min="9726" max="9744" width="7.7109375" style="1" customWidth="1"/>
    <col min="9745" max="9980" width="9.140625" style="1"/>
    <col min="9981" max="9981" width="11.85546875" style="1" customWidth="1"/>
    <col min="9982" max="10000" width="7.7109375" style="1" customWidth="1"/>
    <col min="10001" max="10236" width="9.140625" style="1"/>
    <col min="10237" max="10237" width="11.85546875" style="1" customWidth="1"/>
    <col min="10238" max="10256" width="7.7109375" style="1" customWidth="1"/>
    <col min="10257" max="10492" width="9.140625" style="1"/>
    <col min="10493" max="10493" width="11.85546875" style="1" customWidth="1"/>
    <col min="10494" max="10512" width="7.7109375" style="1" customWidth="1"/>
    <col min="10513" max="10748" width="9.140625" style="1"/>
    <col min="10749" max="10749" width="11.85546875" style="1" customWidth="1"/>
    <col min="10750" max="10768" width="7.7109375" style="1" customWidth="1"/>
    <col min="10769" max="11004" width="9.140625" style="1"/>
    <col min="11005" max="11005" width="11.85546875" style="1" customWidth="1"/>
    <col min="11006" max="11024" width="7.7109375" style="1" customWidth="1"/>
    <col min="11025" max="11260" width="9.140625" style="1"/>
    <col min="11261" max="11261" width="11.85546875" style="1" customWidth="1"/>
    <col min="11262" max="11280" width="7.7109375" style="1" customWidth="1"/>
    <col min="11281" max="11516" width="9.140625" style="1"/>
    <col min="11517" max="11517" width="11.85546875" style="1" customWidth="1"/>
    <col min="11518" max="11536" width="7.7109375" style="1" customWidth="1"/>
    <col min="11537" max="11772" width="9.140625" style="1"/>
    <col min="11773" max="11773" width="11.85546875" style="1" customWidth="1"/>
    <col min="11774" max="11792" width="7.7109375" style="1" customWidth="1"/>
    <col min="11793" max="12028" width="9.140625" style="1"/>
    <col min="12029" max="12029" width="11.85546875" style="1" customWidth="1"/>
    <col min="12030" max="12048" width="7.7109375" style="1" customWidth="1"/>
    <col min="12049" max="12284" width="9.140625" style="1"/>
    <col min="12285" max="12285" width="11.85546875" style="1" customWidth="1"/>
    <col min="12286" max="12304" width="7.7109375" style="1" customWidth="1"/>
    <col min="12305" max="12540" width="9.140625" style="1"/>
    <col min="12541" max="12541" width="11.85546875" style="1" customWidth="1"/>
    <col min="12542" max="12560" width="7.7109375" style="1" customWidth="1"/>
    <col min="12561" max="12796" width="9.140625" style="1"/>
    <col min="12797" max="12797" width="11.85546875" style="1" customWidth="1"/>
    <col min="12798" max="12816" width="7.7109375" style="1" customWidth="1"/>
    <col min="12817" max="13052" width="9.140625" style="1"/>
    <col min="13053" max="13053" width="11.85546875" style="1" customWidth="1"/>
    <col min="13054" max="13072" width="7.7109375" style="1" customWidth="1"/>
    <col min="13073" max="13308" width="9.140625" style="1"/>
    <col min="13309" max="13309" width="11.85546875" style="1" customWidth="1"/>
    <col min="13310" max="13328" width="7.7109375" style="1" customWidth="1"/>
    <col min="13329" max="13564" width="9.140625" style="1"/>
    <col min="13565" max="13565" width="11.85546875" style="1" customWidth="1"/>
    <col min="13566" max="13584" width="7.7109375" style="1" customWidth="1"/>
    <col min="13585" max="13820" width="9.140625" style="1"/>
    <col min="13821" max="13821" width="11.85546875" style="1" customWidth="1"/>
    <col min="13822" max="13840" width="7.7109375" style="1" customWidth="1"/>
    <col min="13841" max="14076" width="9.140625" style="1"/>
    <col min="14077" max="14077" width="11.85546875" style="1" customWidth="1"/>
    <col min="14078" max="14096" width="7.7109375" style="1" customWidth="1"/>
    <col min="14097" max="14332" width="9.140625" style="1"/>
    <col min="14333" max="14333" width="11.85546875" style="1" customWidth="1"/>
    <col min="14334" max="14352" width="7.7109375" style="1" customWidth="1"/>
    <col min="14353" max="14588" width="9.140625" style="1"/>
    <col min="14589" max="14589" width="11.85546875" style="1" customWidth="1"/>
    <col min="14590" max="14608" width="7.7109375" style="1" customWidth="1"/>
    <col min="14609" max="14844" width="9.140625" style="1"/>
    <col min="14845" max="14845" width="11.85546875" style="1" customWidth="1"/>
    <col min="14846" max="14864" width="7.7109375" style="1" customWidth="1"/>
    <col min="14865" max="15100" width="9.140625" style="1"/>
    <col min="15101" max="15101" width="11.85546875" style="1" customWidth="1"/>
    <col min="15102" max="15120" width="7.7109375" style="1" customWidth="1"/>
    <col min="15121" max="15356" width="9.140625" style="1"/>
    <col min="15357" max="15357" width="11.85546875" style="1" customWidth="1"/>
    <col min="15358" max="15376" width="7.7109375" style="1" customWidth="1"/>
    <col min="15377" max="15612" width="9.140625" style="1"/>
    <col min="15613" max="15613" width="11.85546875" style="1" customWidth="1"/>
    <col min="15614" max="15632" width="7.7109375" style="1" customWidth="1"/>
    <col min="15633" max="15868" width="9.140625" style="1"/>
    <col min="15869" max="15869" width="11.85546875" style="1" customWidth="1"/>
    <col min="15870" max="15888" width="7.7109375" style="1" customWidth="1"/>
    <col min="15889" max="16124" width="9.140625" style="1"/>
    <col min="16125" max="16125" width="11.85546875" style="1" customWidth="1"/>
    <col min="16126" max="16144" width="7.7109375" style="1" customWidth="1"/>
    <col min="16145" max="16384" width="9.140625" style="1"/>
  </cols>
  <sheetData>
    <row r="1" spans="1:22" ht="15.75" customHeight="1" x14ac:dyDescent="0.25">
      <c r="A1" s="224" t="s">
        <v>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6.5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9"/>
      <c r="P3" s="47"/>
      <c r="Q3" s="47"/>
      <c r="R3" s="47"/>
      <c r="S3" s="47"/>
      <c r="T3" s="47"/>
      <c r="U3" s="47"/>
    </row>
    <row r="4" spans="1:22" ht="12.75" customHeight="1" x14ac:dyDescent="0.2">
      <c r="A4" s="48" t="s">
        <v>0</v>
      </c>
      <c r="B4" s="225" t="s">
        <v>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67"/>
      <c r="P4" s="225" t="s">
        <v>2</v>
      </c>
      <c r="Q4" s="226"/>
      <c r="R4" s="226"/>
      <c r="S4" s="226"/>
      <c r="T4" s="227"/>
      <c r="U4" s="228" t="s">
        <v>71</v>
      </c>
    </row>
    <row r="5" spans="1:22" ht="85.5" customHeight="1" x14ac:dyDescent="0.2">
      <c r="A5" s="48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4" t="s">
        <v>12</v>
      </c>
      <c r="L5" s="4" t="s">
        <v>13</v>
      </c>
      <c r="M5" s="4" t="s">
        <v>14</v>
      </c>
      <c r="N5" s="5" t="s">
        <v>32</v>
      </c>
      <c r="O5" s="66" t="s">
        <v>70</v>
      </c>
      <c r="P5" s="4" t="s">
        <v>15</v>
      </c>
      <c r="Q5" s="4" t="s">
        <v>16</v>
      </c>
      <c r="R5" s="4" t="s">
        <v>17</v>
      </c>
      <c r="S5" s="4" t="s">
        <v>18</v>
      </c>
      <c r="T5" s="5" t="s">
        <v>33</v>
      </c>
      <c r="U5" s="229"/>
    </row>
    <row r="6" spans="1:22" ht="21.75" customHeight="1" x14ac:dyDescent="0.2">
      <c r="A6" s="12" t="s">
        <v>19</v>
      </c>
      <c r="B6" s="17">
        <v>0</v>
      </c>
      <c r="C6" s="17">
        <v>340</v>
      </c>
      <c r="D6" s="17">
        <v>5</v>
      </c>
      <c r="E6" s="17">
        <v>114</v>
      </c>
      <c r="F6" s="17">
        <v>558</v>
      </c>
      <c r="G6" s="17">
        <v>103</v>
      </c>
      <c r="H6" s="17">
        <v>1063</v>
      </c>
      <c r="I6" s="17">
        <v>210</v>
      </c>
      <c r="J6" s="17">
        <v>1397</v>
      </c>
      <c r="K6" s="17">
        <v>39</v>
      </c>
      <c r="L6" s="17">
        <v>84</v>
      </c>
      <c r="M6" s="17">
        <v>405</v>
      </c>
      <c r="N6" s="8">
        <f>SUM(B6:M6)</f>
        <v>4318</v>
      </c>
      <c r="O6" s="52" t="s">
        <v>61</v>
      </c>
      <c r="P6" s="57" t="s">
        <v>61</v>
      </c>
      <c r="Q6" s="57" t="s">
        <v>61</v>
      </c>
      <c r="R6" s="57" t="s">
        <v>61</v>
      </c>
      <c r="S6" s="57" t="s">
        <v>61</v>
      </c>
      <c r="T6" s="56" t="s">
        <v>61</v>
      </c>
      <c r="U6" s="7">
        <f t="shared" ref="U6:U11" si="0">(N6)</f>
        <v>4318</v>
      </c>
    </row>
    <row r="7" spans="1:22" ht="21.75" customHeight="1" x14ac:dyDescent="0.2">
      <c r="A7" s="20" t="s">
        <v>20</v>
      </c>
      <c r="B7" s="17">
        <v>31</v>
      </c>
      <c r="C7" s="17">
        <v>722</v>
      </c>
      <c r="D7" s="17">
        <v>202</v>
      </c>
      <c r="E7" s="17">
        <v>206</v>
      </c>
      <c r="F7" s="17">
        <v>548</v>
      </c>
      <c r="G7" s="17">
        <v>329</v>
      </c>
      <c r="H7" s="17">
        <v>1035</v>
      </c>
      <c r="I7" s="17">
        <v>79</v>
      </c>
      <c r="J7" s="17">
        <v>1282</v>
      </c>
      <c r="K7" s="17">
        <v>115</v>
      </c>
      <c r="L7" s="17">
        <v>171</v>
      </c>
      <c r="M7" s="17">
        <v>305</v>
      </c>
      <c r="N7" s="8">
        <f t="shared" ref="N7:N18" si="1">SUM(B7:M7)</f>
        <v>5025</v>
      </c>
      <c r="O7" s="52" t="s">
        <v>61</v>
      </c>
      <c r="P7" s="57" t="s">
        <v>61</v>
      </c>
      <c r="Q7" s="57" t="s">
        <v>61</v>
      </c>
      <c r="R7" s="57" t="s">
        <v>61</v>
      </c>
      <c r="S7" s="57" t="s">
        <v>61</v>
      </c>
      <c r="T7" s="56" t="s">
        <v>61</v>
      </c>
      <c r="U7" s="7">
        <f t="shared" si="0"/>
        <v>5025</v>
      </c>
    </row>
    <row r="8" spans="1:22" ht="21.75" customHeight="1" x14ac:dyDescent="0.2">
      <c r="A8" s="20" t="s">
        <v>21</v>
      </c>
      <c r="B8" s="17">
        <v>17</v>
      </c>
      <c r="C8" s="17">
        <v>1050</v>
      </c>
      <c r="D8" s="17">
        <v>338</v>
      </c>
      <c r="E8" s="17">
        <v>29</v>
      </c>
      <c r="F8" s="17">
        <v>519</v>
      </c>
      <c r="G8" s="17">
        <v>320</v>
      </c>
      <c r="H8" s="17">
        <v>1156</v>
      </c>
      <c r="I8" s="17">
        <v>155</v>
      </c>
      <c r="J8" s="17">
        <v>900</v>
      </c>
      <c r="K8" s="17">
        <v>8</v>
      </c>
      <c r="L8" s="17">
        <v>133</v>
      </c>
      <c r="M8" s="17">
        <v>272</v>
      </c>
      <c r="N8" s="8">
        <f t="shared" si="1"/>
        <v>4897</v>
      </c>
      <c r="O8" s="52" t="s">
        <v>61</v>
      </c>
      <c r="P8" s="57" t="s">
        <v>61</v>
      </c>
      <c r="Q8" s="57" t="s">
        <v>61</v>
      </c>
      <c r="R8" s="57" t="s">
        <v>61</v>
      </c>
      <c r="S8" s="57" t="s">
        <v>61</v>
      </c>
      <c r="T8" s="56" t="s">
        <v>61</v>
      </c>
      <c r="U8" s="7">
        <f t="shared" si="0"/>
        <v>4897</v>
      </c>
    </row>
    <row r="9" spans="1:22" s="2" customFormat="1" ht="21.75" customHeight="1" x14ac:dyDescent="0.2">
      <c r="A9" s="20" t="s">
        <v>22</v>
      </c>
      <c r="B9" s="17">
        <v>94</v>
      </c>
      <c r="C9" s="17">
        <v>1641</v>
      </c>
      <c r="D9" s="17">
        <v>301</v>
      </c>
      <c r="E9" s="17">
        <v>88</v>
      </c>
      <c r="F9" s="17">
        <v>709</v>
      </c>
      <c r="G9" s="17">
        <v>373</v>
      </c>
      <c r="H9" s="17">
        <v>866</v>
      </c>
      <c r="I9" s="17">
        <v>111</v>
      </c>
      <c r="J9" s="17">
        <v>983</v>
      </c>
      <c r="K9" s="17">
        <v>143</v>
      </c>
      <c r="L9" s="17">
        <v>191</v>
      </c>
      <c r="M9" s="17">
        <v>669</v>
      </c>
      <c r="N9" s="8">
        <f t="shared" si="1"/>
        <v>6169</v>
      </c>
      <c r="O9" s="52" t="s">
        <v>61</v>
      </c>
      <c r="P9" s="57" t="s">
        <v>61</v>
      </c>
      <c r="Q9" s="57" t="s">
        <v>61</v>
      </c>
      <c r="R9" s="57" t="s">
        <v>61</v>
      </c>
      <c r="S9" s="57" t="s">
        <v>61</v>
      </c>
      <c r="T9" s="56" t="s">
        <v>61</v>
      </c>
      <c r="U9" s="7">
        <f t="shared" si="0"/>
        <v>6169</v>
      </c>
      <c r="V9" s="13"/>
    </row>
    <row r="10" spans="1:22" ht="21.75" customHeight="1" x14ac:dyDescent="0.2">
      <c r="A10" s="16" t="s">
        <v>23</v>
      </c>
      <c r="B10" s="18">
        <v>45</v>
      </c>
      <c r="C10" s="18">
        <v>1078</v>
      </c>
      <c r="D10" s="18">
        <v>312</v>
      </c>
      <c r="E10" s="18">
        <v>88</v>
      </c>
      <c r="F10" s="18">
        <v>626</v>
      </c>
      <c r="G10" s="18">
        <v>218</v>
      </c>
      <c r="H10" s="18">
        <v>825</v>
      </c>
      <c r="I10" s="18">
        <v>91</v>
      </c>
      <c r="J10" s="18">
        <v>539</v>
      </c>
      <c r="K10" s="18">
        <v>216</v>
      </c>
      <c r="L10" s="18">
        <v>170</v>
      </c>
      <c r="M10" s="18">
        <v>535</v>
      </c>
      <c r="N10" s="11">
        <f t="shared" si="1"/>
        <v>4743</v>
      </c>
      <c r="O10" s="54" t="s">
        <v>61</v>
      </c>
      <c r="P10" s="58" t="s">
        <v>61</v>
      </c>
      <c r="Q10" s="58" t="s">
        <v>61</v>
      </c>
      <c r="R10" s="58" t="s">
        <v>61</v>
      </c>
      <c r="S10" s="58" t="s">
        <v>61</v>
      </c>
      <c r="T10" s="64" t="s">
        <v>61</v>
      </c>
      <c r="U10" s="9">
        <f t="shared" si="0"/>
        <v>4743</v>
      </c>
    </row>
    <row r="11" spans="1:22" ht="21.75" customHeight="1" x14ac:dyDescent="0.2">
      <c r="A11" s="12" t="s">
        <v>24</v>
      </c>
      <c r="B11" s="17">
        <v>33</v>
      </c>
      <c r="C11" s="17">
        <v>1152</v>
      </c>
      <c r="D11" s="17">
        <v>318</v>
      </c>
      <c r="E11" s="17">
        <v>65</v>
      </c>
      <c r="F11" s="17">
        <v>693</v>
      </c>
      <c r="G11" s="17">
        <v>226</v>
      </c>
      <c r="H11" s="17">
        <v>704</v>
      </c>
      <c r="I11" s="17">
        <v>114</v>
      </c>
      <c r="J11" s="17">
        <v>598</v>
      </c>
      <c r="K11" s="17">
        <v>292</v>
      </c>
      <c r="L11" s="17">
        <v>465</v>
      </c>
      <c r="M11" s="17">
        <v>930</v>
      </c>
      <c r="N11" s="8">
        <f>SUM(B11:M11)</f>
        <v>5590</v>
      </c>
      <c r="O11" s="52" t="s">
        <v>61</v>
      </c>
      <c r="P11" s="57" t="s">
        <v>61</v>
      </c>
      <c r="Q11" s="57" t="s">
        <v>61</v>
      </c>
      <c r="R11" s="57" t="s">
        <v>61</v>
      </c>
      <c r="S11" s="57" t="s">
        <v>61</v>
      </c>
      <c r="T11" s="56" t="s">
        <v>61</v>
      </c>
      <c r="U11" s="7">
        <f t="shared" si="0"/>
        <v>5590</v>
      </c>
    </row>
    <row r="12" spans="1:22" ht="21.75" customHeight="1" x14ac:dyDescent="0.2">
      <c r="A12" s="20" t="s">
        <v>25</v>
      </c>
      <c r="B12" s="17">
        <v>47</v>
      </c>
      <c r="C12" s="17">
        <v>1039</v>
      </c>
      <c r="D12" s="17">
        <v>220</v>
      </c>
      <c r="E12" s="17">
        <v>30</v>
      </c>
      <c r="F12" s="17">
        <v>475</v>
      </c>
      <c r="G12" s="17">
        <v>259</v>
      </c>
      <c r="H12" s="17">
        <v>875</v>
      </c>
      <c r="I12" s="17">
        <v>78</v>
      </c>
      <c r="J12" s="17">
        <v>723</v>
      </c>
      <c r="K12" s="17">
        <v>302</v>
      </c>
      <c r="L12" s="17">
        <v>134</v>
      </c>
      <c r="M12" s="17">
        <v>804</v>
      </c>
      <c r="N12" s="8">
        <f t="shared" si="1"/>
        <v>4986</v>
      </c>
      <c r="O12" s="52" t="s">
        <v>61</v>
      </c>
      <c r="P12" s="57" t="s">
        <v>61</v>
      </c>
      <c r="Q12" s="57" t="s">
        <v>61</v>
      </c>
      <c r="R12" s="57" t="s">
        <v>61</v>
      </c>
      <c r="S12" s="57" t="s">
        <v>61</v>
      </c>
      <c r="T12" s="56" t="s">
        <v>61</v>
      </c>
      <c r="U12" s="7">
        <f t="shared" ref="U12:U22" si="2">(N12)</f>
        <v>4986</v>
      </c>
    </row>
    <row r="13" spans="1:22" ht="21.75" customHeight="1" x14ac:dyDescent="0.2">
      <c r="A13" s="20" t="s">
        <v>26</v>
      </c>
      <c r="B13" s="17">
        <v>185</v>
      </c>
      <c r="C13" s="17">
        <v>1030</v>
      </c>
      <c r="D13" s="17">
        <v>324</v>
      </c>
      <c r="E13" s="17">
        <v>28</v>
      </c>
      <c r="F13" s="17">
        <v>402</v>
      </c>
      <c r="G13" s="17">
        <v>330</v>
      </c>
      <c r="H13" s="17">
        <v>749</v>
      </c>
      <c r="I13" s="17">
        <v>147</v>
      </c>
      <c r="J13" s="17">
        <v>819</v>
      </c>
      <c r="K13" s="17">
        <v>263</v>
      </c>
      <c r="L13" s="17">
        <v>486</v>
      </c>
      <c r="M13" s="17">
        <v>662</v>
      </c>
      <c r="N13" s="8">
        <f t="shared" si="1"/>
        <v>5425</v>
      </c>
      <c r="O13" s="52" t="s">
        <v>61</v>
      </c>
      <c r="P13" s="57" t="s">
        <v>61</v>
      </c>
      <c r="Q13" s="57" t="s">
        <v>61</v>
      </c>
      <c r="R13" s="57" t="s">
        <v>61</v>
      </c>
      <c r="S13" s="57" t="s">
        <v>61</v>
      </c>
      <c r="T13" s="56" t="s">
        <v>61</v>
      </c>
      <c r="U13" s="7">
        <f t="shared" si="2"/>
        <v>5425</v>
      </c>
    </row>
    <row r="14" spans="1:22" s="2" customFormat="1" ht="21.75" customHeight="1" x14ac:dyDescent="0.2">
      <c r="A14" s="20" t="s">
        <v>27</v>
      </c>
      <c r="B14" s="17">
        <v>195</v>
      </c>
      <c r="C14" s="17">
        <v>583</v>
      </c>
      <c r="D14" s="17">
        <v>395</v>
      </c>
      <c r="E14" s="17">
        <v>4</v>
      </c>
      <c r="F14" s="17">
        <v>559</v>
      </c>
      <c r="G14" s="17">
        <v>271</v>
      </c>
      <c r="H14" s="17">
        <v>742</v>
      </c>
      <c r="I14" s="17">
        <v>67</v>
      </c>
      <c r="J14" s="17">
        <v>658</v>
      </c>
      <c r="K14" s="17">
        <v>383</v>
      </c>
      <c r="L14" s="17">
        <v>927</v>
      </c>
      <c r="M14" s="17">
        <v>571</v>
      </c>
      <c r="N14" s="8">
        <f t="shared" si="1"/>
        <v>5355</v>
      </c>
      <c r="O14" s="52" t="s">
        <v>61</v>
      </c>
      <c r="P14" s="57" t="s">
        <v>61</v>
      </c>
      <c r="Q14" s="57" t="s">
        <v>61</v>
      </c>
      <c r="R14" s="57" t="s">
        <v>61</v>
      </c>
      <c r="S14" s="57" t="s">
        <v>61</v>
      </c>
      <c r="T14" s="56" t="s">
        <v>61</v>
      </c>
      <c r="U14" s="7">
        <f t="shared" si="2"/>
        <v>5355</v>
      </c>
      <c r="V14" s="13"/>
    </row>
    <row r="15" spans="1:22" ht="21.75" customHeight="1" x14ac:dyDescent="0.2">
      <c r="A15" s="16">
        <v>2012</v>
      </c>
      <c r="B15" s="18">
        <v>398</v>
      </c>
      <c r="C15" s="18">
        <v>525</v>
      </c>
      <c r="D15" s="18">
        <v>58</v>
      </c>
      <c r="E15" s="18">
        <v>37</v>
      </c>
      <c r="F15" s="18">
        <v>600</v>
      </c>
      <c r="G15" s="18">
        <v>346</v>
      </c>
      <c r="H15" s="18">
        <v>727</v>
      </c>
      <c r="I15" s="18">
        <v>263</v>
      </c>
      <c r="J15" s="18">
        <v>822</v>
      </c>
      <c r="K15" s="18">
        <v>362</v>
      </c>
      <c r="L15" s="18">
        <v>411</v>
      </c>
      <c r="M15" s="18">
        <v>740</v>
      </c>
      <c r="N15" s="8">
        <f t="shared" si="1"/>
        <v>5289</v>
      </c>
      <c r="O15" s="54" t="s">
        <v>61</v>
      </c>
      <c r="P15" s="58" t="s">
        <v>61</v>
      </c>
      <c r="Q15" s="58" t="s">
        <v>61</v>
      </c>
      <c r="R15" s="58" t="s">
        <v>61</v>
      </c>
      <c r="S15" s="58" t="s">
        <v>61</v>
      </c>
      <c r="T15" s="64" t="s">
        <v>61</v>
      </c>
      <c r="U15" s="10">
        <f t="shared" si="2"/>
        <v>5289</v>
      </c>
    </row>
    <row r="16" spans="1:22" s="143" customFormat="1" ht="21.75" customHeight="1" x14ac:dyDescent="0.2">
      <c r="A16" s="111">
        <v>2013</v>
      </c>
      <c r="B16" s="105">
        <v>198</v>
      </c>
      <c r="C16" s="106">
        <v>556</v>
      </c>
      <c r="D16" s="106">
        <v>54</v>
      </c>
      <c r="E16" s="106">
        <v>104</v>
      </c>
      <c r="F16" s="106">
        <v>429</v>
      </c>
      <c r="G16" s="106">
        <v>345</v>
      </c>
      <c r="H16" s="106">
        <v>546</v>
      </c>
      <c r="I16" s="106">
        <v>189</v>
      </c>
      <c r="J16" s="106">
        <v>1119</v>
      </c>
      <c r="K16" s="106">
        <v>284</v>
      </c>
      <c r="L16" s="106">
        <v>408</v>
      </c>
      <c r="M16" s="135">
        <v>535</v>
      </c>
      <c r="N16" s="112">
        <f t="shared" si="1"/>
        <v>4767</v>
      </c>
      <c r="O16" s="113" t="s">
        <v>61</v>
      </c>
      <c r="P16" s="114" t="s">
        <v>61</v>
      </c>
      <c r="Q16" s="114" t="s">
        <v>61</v>
      </c>
      <c r="R16" s="114" t="s">
        <v>61</v>
      </c>
      <c r="S16" s="114" t="s">
        <v>61</v>
      </c>
      <c r="T16" s="113" t="s">
        <v>61</v>
      </c>
      <c r="U16" s="105">
        <f t="shared" si="2"/>
        <v>4767</v>
      </c>
      <c r="V16" s="161"/>
    </row>
    <row r="17" spans="1:22" s="143" customFormat="1" ht="21.75" customHeight="1" x14ac:dyDescent="0.2">
      <c r="A17" s="132">
        <v>2014</v>
      </c>
      <c r="B17" s="85">
        <v>214</v>
      </c>
      <c r="C17" s="91">
        <v>193</v>
      </c>
      <c r="D17" s="91">
        <v>353</v>
      </c>
      <c r="E17" s="91">
        <v>118</v>
      </c>
      <c r="F17" s="91">
        <v>699</v>
      </c>
      <c r="G17" s="91">
        <v>277</v>
      </c>
      <c r="H17" s="91">
        <v>539</v>
      </c>
      <c r="I17" s="91">
        <v>250</v>
      </c>
      <c r="J17" s="91">
        <v>851</v>
      </c>
      <c r="K17" s="91">
        <v>190</v>
      </c>
      <c r="L17" s="91">
        <v>424</v>
      </c>
      <c r="M17" s="91">
        <v>705</v>
      </c>
      <c r="N17" s="82">
        <f t="shared" si="1"/>
        <v>4813</v>
      </c>
      <c r="O17" s="83" t="s">
        <v>61</v>
      </c>
      <c r="P17" s="107" t="s">
        <v>61</v>
      </c>
      <c r="Q17" s="107" t="s">
        <v>61</v>
      </c>
      <c r="R17" s="107" t="s">
        <v>61</v>
      </c>
      <c r="S17" s="129" t="s">
        <v>61</v>
      </c>
      <c r="T17" s="83" t="s">
        <v>61</v>
      </c>
      <c r="U17" s="91">
        <f t="shared" si="2"/>
        <v>4813</v>
      </c>
      <c r="V17" s="161"/>
    </row>
    <row r="18" spans="1:22" s="143" customFormat="1" ht="21.75" customHeight="1" x14ac:dyDescent="0.2">
      <c r="A18" s="132">
        <v>2015</v>
      </c>
      <c r="B18" s="91">
        <v>316</v>
      </c>
      <c r="C18" s="91">
        <v>345</v>
      </c>
      <c r="D18" s="91">
        <v>479</v>
      </c>
      <c r="E18" s="91">
        <v>184</v>
      </c>
      <c r="F18" s="91">
        <v>517</v>
      </c>
      <c r="G18" s="91">
        <v>531</v>
      </c>
      <c r="H18" s="91">
        <v>520</v>
      </c>
      <c r="I18" s="91">
        <v>113</v>
      </c>
      <c r="J18" s="91">
        <v>773</v>
      </c>
      <c r="K18" s="91">
        <v>210</v>
      </c>
      <c r="L18" s="91">
        <v>361</v>
      </c>
      <c r="M18" s="147">
        <v>645</v>
      </c>
      <c r="N18" s="82">
        <f t="shared" si="1"/>
        <v>4994</v>
      </c>
      <c r="O18" s="83" t="s">
        <v>61</v>
      </c>
      <c r="P18" s="107" t="s">
        <v>61</v>
      </c>
      <c r="Q18" s="107" t="s">
        <v>61</v>
      </c>
      <c r="R18" s="107" t="s">
        <v>61</v>
      </c>
      <c r="S18" s="129" t="s">
        <v>61</v>
      </c>
      <c r="T18" s="83" t="s">
        <v>61</v>
      </c>
      <c r="U18" s="91">
        <f t="shared" si="2"/>
        <v>4994</v>
      </c>
      <c r="V18" s="161"/>
    </row>
    <row r="19" spans="1:22" s="143" customFormat="1" ht="21.75" customHeight="1" x14ac:dyDescent="0.2">
      <c r="A19" s="81">
        <v>2016</v>
      </c>
      <c r="B19" s="85">
        <v>243</v>
      </c>
      <c r="C19" s="91">
        <v>798</v>
      </c>
      <c r="D19" s="91">
        <v>597</v>
      </c>
      <c r="E19" s="91">
        <v>171</v>
      </c>
      <c r="F19" s="91">
        <v>529</v>
      </c>
      <c r="G19" s="91">
        <v>437</v>
      </c>
      <c r="H19" s="91">
        <v>586</v>
      </c>
      <c r="I19" s="91">
        <v>130</v>
      </c>
      <c r="J19" s="91">
        <v>764</v>
      </c>
      <c r="K19" s="91">
        <v>127</v>
      </c>
      <c r="L19" s="91">
        <v>170</v>
      </c>
      <c r="M19" s="91">
        <v>697</v>
      </c>
      <c r="N19" s="82">
        <f>SUM(B19:M19)</f>
        <v>5249</v>
      </c>
      <c r="O19" s="83" t="s">
        <v>61</v>
      </c>
      <c r="P19" s="107" t="s">
        <v>61</v>
      </c>
      <c r="Q19" s="107" t="s">
        <v>61</v>
      </c>
      <c r="R19" s="107" t="s">
        <v>61</v>
      </c>
      <c r="S19" s="129" t="s">
        <v>61</v>
      </c>
      <c r="T19" s="128" t="s">
        <v>61</v>
      </c>
      <c r="U19" s="91">
        <f t="shared" si="2"/>
        <v>5249</v>
      </c>
      <c r="V19" s="161"/>
    </row>
    <row r="20" spans="1:22" s="143" customFormat="1" ht="21.75" customHeight="1" x14ac:dyDescent="0.2">
      <c r="A20" s="86">
        <v>2017</v>
      </c>
      <c r="B20" s="90">
        <v>229</v>
      </c>
      <c r="C20" s="93">
        <v>541</v>
      </c>
      <c r="D20" s="93">
        <v>386</v>
      </c>
      <c r="E20" s="93">
        <v>126</v>
      </c>
      <c r="F20" s="93">
        <v>590</v>
      </c>
      <c r="G20" s="93">
        <v>370</v>
      </c>
      <c r="H20" s="93">
        <v>350</v>
      </c>
      <c r="I20" s="93">
        <v>176</v>
      </c>
      <c r="J20" s="93">
        <v>933</v>
      </c>
      <c r="K20" s="93">
        <v>153</v>
      </c>
      <c r="L20" s="93">
        <v>225</v>
      </c>
      <c r="M20" s="93">
        <v>530</v>
      </c>
      <c r="N20" s="87">
        <f>SUM(B20:M20)</f>
        <v>4609</v>
      </c>
      <c r="O20" s="88" t="s">
        <v>61</v>
      </c>
      <c r="P20" s="109" t="s">
        <v>61</v>
      </c>
      <c r="Q20" s="109" t="s">
        <v>61</v>
      </c>
      <c r="R20" s="109" t="s">
        <v>61</v>
      </c>
      <c r="S20" s="133" t="s">
        <v>61</v>
      </c>
      <c r="T20" s="134" t="s">
        <v>61</v>
      </c>
      <c r="U20" s="93">
        <f t="shared" si="2"/>
        <v>4609</v>
      </c>
      <c r="V20" s="161"/>
    </row>
    <row r="21" spans="1:22" s="143" customFormat="1" ht="21.75" customHeight="1" x14ac:dyDescent="0.2">
      <c r="A21" s="81">
        <v>2018</v>
      </c>
      <c r="B21" s="85">
        <v>208</v>
      </c>
      <c r="C21" s="91">
        <v>687</v>
      </c>
      <c r="D21" s="91">
        <v>564</v>
      </c>
      <c r="E21" s="91">
        <v>227</v>
      </c>
      <c r="F21" s="91">
        <v>379</v>
      </c>
      <c r="G21" s="91">
        <v>298</v>
      </c>
      <c r="H21" s="91">
        <v>379</v>
      </c>
      <c r="I21" s="91">
        <v>125</v>
      </c>
      <c r="J21" s="91">
        <v>874</v>
      </c>
      <c r="K21" s="91">
        <v>94</v>
      </c>
      <c r="L21" s="91">
        <v>202</v>
      </c>
      <c r="M21" s="91">
        <v>629</v>
      </c>
      <c r="N21" s="82">
        <f>SUM(B21:M21)</f>
        <v>4666</v>
      </c>
      <c r="O21" s="83" t="s">
        <v>61</v>
      </c>
      <c r="P21" s="107" t="s">
        <v>61</v>
      </c>
      <c r="Q21" s="107" t="s">
        <v>61</v>
      </c>
      <c r="R21" s="107" t="s">
        <v>61</v>
      </c>
      <c r="S21" s="129" t="s">
        <v>61</v>
      </c>
      <c r="T21" s="128" t="s">
        <v>61</v>
      </c>
      <c r="U21" s="91">
        <f t="shared" si="2"/>
        <v>4666</v>
      </c>
      <c r="V21" s="161"/>
    </row>
    <row r="22" spans="1:22" s="143" customFormat="1" ht="21.75" customHeight="1" x14ac:dyDescent="0.2">
      <c r="A22" s="132">
        <v>2019</v>
      </c>
      <c r="B22" s="85">
        <v>384</v>
      </c>
      <c r="C22" s="91">
        <v>166</v>
      </c>
      <c r="D22" s="91">
        <v>485</v>
      </c>
      <c r="E22" s="91">
        <v>164</v>
      </c>
      <c r="F22" s="91">
        <v>511</v>
      </c>
      <c r="G22" s="91">
        <v>262</v>
      </c>
      <c r="H22" s="91">
        <v>323</v>
      </c>
      <c r="I22" s="91">
        <v>93</v>
      </c>
      <c r="J22" s="91">
        <v>630</v>
      </c>
      <c r="K22" s="91">
        <v>98</v>
      </c>
      <c r="L22" s="91">
        <v>138</v>
      </c>
      <c r="M22" s="91">
        <v>485</v>
      </c>
      <c r="N22" s="82">
        <f>SUM(B22:M22)</f>
        <v>3739</v>
      </c>
      <c r="O22" s="83" t="s">
        <v>61</v>
      </c>
      <c r="P22" s="107" t="s">
        <v>61</v>
      </c>
      <c r="Q22" s="107" t="s">
        <v>61</v>
      </c>
      <c r="R22" s="107" t="s">
        <v>61</v>
      </c>
      <c r="S22" s="129" t="s">
        <v>61</v>
      </c>
      <c r="T22" s="83" t="s">
        <v>61</v>
      </c>
      <c r="U22" s="85">
        <f t="shared" si="2"/>
        <v>3739</v>
      </c>
      <c r="V22" s="161"/>
    </row>
    <row r="23" spans="1:22" s="143" customFormat="1" ht="21.75" customHeight="1" x14ac:dyDescent="0.2">
      <c r="A23" s="132">
        <v>2020</v>
      </c>
      <c r="B23" s="85">
        <v>270</v>
      </c>
      <c r="C23" s="91">
        <v>336</v>
      </c>
      <c r="D23" s="91">
        <v>368</v>
      </c>
      <c r="E23" s="91">
        <v>200</v>
      </c>
      <c r="F23" s="91">
        <v>482</v>
      </c>
      <c r="G23" s="91">
        <v>307</v>
      </c>
      <c r="H23" s="91">
        <v>325</v>
      </c>
      <c r="I23" s="91">
        <v>71</v>
      </c>
      <c r="J23" s="91">
        <v>722</v>
      </c>
      <c r="K23" s="91">
        <v>109</v>
      </c>
      <c r="L23" s="91">
        <v>150</v>
      </c>
      <c r="M23" s="91">
        <v>496</v>
      </c>
      <c r="N23" s="82">
        <f t="shared" ref="N23:N25" si="3">SUM(B23:M23)</f>
        <v>3836</v>
      </c>
      <c r="O23" s="83" t="s">
        <v>61</v>
      </c>
      <c r="P23" s="107" t="s">
        <v>61</v>
      </c>
      <c r="Q23" s="107" t="s">
        <v>61</v>
      </c>
      <c r="R23" s="107" t="s">
        <v>61</v>
      </c>
      <c r="S23" s="129" t="s">
        <v>61</v>
      </c>
      <c r="T23" s="83" t="s">
        <v>61</v>
      </c>
      <c r="U23" s="91">
        <f>N23</f>
        <v>3836</v>
      </c>
      <c r="V23" s="161"/>
    </row>
    <row r="24" spans="1:22" s="143" customFormat="1" ht="21.75" customHeight="1" x14ac:dyDescent="0.2">
      <c r="A24" s="132">
        <v>2021</v>
      </c>
      <c r="B24" s="85">
        <v>124</v>
      </c>
      <c r="C24" s="91">
        <v>46</v>
      </c>
      <c r="D24" s="91">
        <v>411</v>
      </c>
      <c r="E24" s="91">
        <v>395</v>
      </c>
      <c r="F24" s="91">
        <v>117</v>
      </c>
      <c r="G24" s="91">
        <v>287</v>
      </c>
      <c r="H24" s="91">
        <v>54</v>
      </c>
      <c r="I24" s="91">
        <v>77</v>
      </c>
      <c r="J24" s="91">
        <v>166</v>
      </c>
      <c r="K24" s="91">
        <v>114</v>
      </c>
      <c r="L24" s="91">
        <v>109</v>
      </c>
      <c r="M24" s="91">
        <v>332</v>
      </c>
      <c r="N24" s="82">
        <f t="shared" si="3"/>
        <v>2232</v>
      </c>
      <c r="O24" s="83" t="s">
        <v>61</v>
      </c>
      <c r="P24" s="107" t="s">
        <v>61</v>
      </c>
      <c r="Q24" s="107" t="s">
        <v>61</v>
      </c>
      <c r="R24" s="107" t="s">
        <v>61</v>
      </c>
      <c r="S24" s="129" t="s">
        <v>61</v>
      </c>
      <c r="T24" s="128" t="s">
        <v>61</v>
      </c>
      <c r="U24" s="85">
        <f>N24</f>
        <v>2232</v>
      </c>
      <c r="V24" s="161"/>
    </row>
    <row r="25" spans="1:22" s="143" customFormat="1" ht="21.75" customHeight="1" x14ac:dyDescent="0.2">
      <c r="A25" s="92">
        <v>2022</v>
      </c>
      <c r="B25" s="90">
        <v>33</v>
      </c>
      <c r="C25" s="93">
        <v>185</v>
      </c>
      <c r="D25" s="93">
        <v>327</v>
      </c>
      <c r="E25" s="93">
        <v>164</v>
      </c>
      <c r="F25" s="93">
        <v>271</v>
      </c>
      <c r="G25" s="93">
        <v>163</v>
      </c>
      <c r="H25" s="93">
        <v>242</v>
      </c>
      <c r="I25" s="93">
        <v>51</v>
      </c>
      <c r="J25" s="93">
        <v>353</v>
      </c>
      <c r="K25" s="93">
        <v>74</v>
      </c>
      <c r="L25" s="93">
        <v>329</v>
      </c>
      <c r="M25" s="93">
        <v>628</v>
      </c>
      <c r="N25" s="87">
        <f t="shared" si="3"/>
        <v>2820</v>
      </c>
      <c r="O25" s="88" t="s">
        <v>61</v>
      </c>
      <c r="P25" s="109" t="s">
        <v>61</v>
      </c>
      <c r="Q25" s="109" t="s">
        <v>61</v>
      </c>
      <c r="R25" s="109" t="s">
        <v>61</v>
      </c>
      <c r="S25" s="133" t="s">
        <v>61</v>
      </c>
      <c r="T25" s="134" t="s">
        <v>61</v>
      </c>
      <c r="U25" s="90">
        <f>N25</f>
        <v>2820</v>
      </c>
      <c r="V25" s="161"/>
    </row>
    <row r="26" spans="1:22" s="143" customFormat="1" ht="21.75" customHeight="1" x14ac:dyDescent="0.2">
      <c r="A26" s="199">
        <v>2023</v>
      </c>
      <c r="B26" s="85">
        <v>182</v>
      </c>
      <c r="C26" s="91">
        <v>106</v>
      </c>
      <c r="D26" s="91">
        <v>468</v>
      </c>
      <c r="E26" s="91">
        <v>96</v>
      </c>
      <c r="F26" s="91">
        <v>179</v>
      </c>
      <c r="G26" s="91">
        <v>162</v>
      </c>
      <c r="H26" s="91">
        <v>245</v>
      </c>
      <c r="I26" s="91">
        <v>442</v>
      </c>
      <c r="J26" s="91">
        <v>673</v>
      </c>
      <c r="K26" s="91">
        <v>196</v>
      </c>
      <c r="L26" s="91">
        <v>49</v>
      </c>
      <c r="M26" s="91">
        <v>233</v>
      </c>
      <c r="N26" s="82">
        <v>3031</v>
      </c>
      <c r="O26" s="83" t="s">
        <v>61</v>
      </c>
      <c r="P26" s="107" t="s">
        <v>61</v>
      </c>
      <c r="Q26" s="107" t="s">
        <v>61</v>
      </c>
      <c r="R26" s="107" t="s">
        <v>61</v>
      </c>
      <c r="S26" s="129" t="s">
        <v>61</v>
      </c>
      <c r="T26" s="128" t="s">
        <v>61</v>
      </c>
      <c r="U26" s="198">
        <f>N26</f>
        <v>3031</v>
      </c>
      <c r="V26" s="161"/>
    </row>
    <row r="27" spans="1:22" s="143" customFormat="1" ht="12.75" customHeight="1" x14ac:dyDescent="0.2">
      <c r="A27" s="158" t="s">
        <v>28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36"/>
      <c r="L27" s="136"/>
      <c r="M27" s="137"/>
      <c r="N27" s="138"/>
      <c r="O27" s="113"/>
      <c r="P27" s="114"/>
      <c r="Q27" s="114"/>
      <c r="R27" s="114"/>
      <c r="S27" s="139"/>
      <c r="T27" s="138"/>
      <c r="U27" s="91"/>
      <c r="V27" s="161"/>
    </row>
    <row r="28" spans="1:22" s="143" customFormat="1" ht="12.75" customHeight="1" x14ac:dyDescent="0.2">
      <c r="A28" s="81" t="s">
        <v>29</v>
      </c>
      <c r="B28" s="99">
        <f>IFERROR(B26/B25*100-100,"--")</f>
        <v>451.5151515151515</v>
      </c>
      <c r="C28" s="99">
        <f t="shared" ref="C28:U28" si="4">IFERROR(C26/C25*100-100,"--")</f>
        <v>-42.702702702702702</v>
      </c>
      <c r="D28" s="99">
        <f t="shared" si="4"/>
        <v>43.11926605504587</v>
      </c>
      <c r="E28" s="99">
        <f t="shared" si="4"/>
        <v>-41.463414634146346</v>
      </c>
      <c r="F28" s="99">
        <f t="shared" si="4"/>
        <v>-33.948339483394832</v>
      </c>
      <c r="G28" s="99">
        <f t="shared" si="4"/>
        <v>-0.61349693251533211</v>
      </c>
      <c r="H28" s="99">
        <f t="shared" si="4"/>
        <v>1.239669421487605</v>
      </c>
      <c r="I28" s="99">
        <f t="shared" si="4"/>
        <v>766.66666666666663</v>
      </c>
      <c r="J28" s="99">
        <f t="shared" si="4"/>
        <v>90.6515580736544</v>
      </c>
      <c r="K28" s="99">
        <f t="shared" si="4"/>
        <v>164.86486486486484</v>
      </c>
      <c r="L28" s="99">
        <f t="shared" si="4"/>
        <v>-85.106382978723403</v>
      </c>
      <c r="M28" s="99">
        <f t="shared" si="4"/>
        <v>-62.898089171974526</v>
      </c>
      <c r="N28" s="99">
        <f t="shared" si="4"/>
        <v>7.4822695035460924</v>
      </c>
      <c r="O28" s="83" t="s">
        <v>61</v>
      </c>
      <c r="P28" s="84" t="s">
        <v>61</v>
      </c>
      <c r="Q28" s="84" t="s">
        <v>61</v>
      </c>
      <c r="R28" s="84" t="s">
        <v>61</v>
      </c>
      <c r="S28" s="128" t="s">
        <v>61</v>
      </c>
      <c r="T28" s="108" t="s">
        <v>61</v>
      </c>
      <c r="U28" s="126">
        <f t="shared" si="4"/>
        <v>7.4822695035460924</v>
      </c>
      <c r="V28" s="161"/>
    </row>
    <row r="29" spans="1:22" s="143" customFormat="1" ht="12.75" customHeight="1" x14ac:dyDescent="0.2">
      <c r="A29" s="81" t="s">
        <v>30</v>
      </c>
      <c r="B29" s="99">
        <f>IFERROR(B26/B21*100-100,"--")</f>
        <v>-12.5</v>
      </c>
      <c r="C29" s="99">
        <f t="shared" ref="C29:U29" si="5">IFERROR(C26/C21*100-100,"--")</f>
        <v>-84.57059679767103</v>
      </c>
      <c r="D29" s="99">
        <f t="shared" si="5"/>
        <v>-17.021276595744681</v>
      </c>
      <c r="E29" s="99">
        <f t="shared" si="5"/>
        <v>-57.709251101321584</v>
      </c>
      <c r="F29" s="99">
        <f t="shared" si="5"/>
        <v>-52.770448548812666</v>
      </c>
      <c r="G29" s="99">
        <f t="shared" si="5"/>
        <v>-45.63758389261745</v>
      </c>
      <c r="H29" s="99">
        <f t="shared" si="5"/>
        <v>-35.356200527704488</v>
      </c>
      <c r="I29" s="99">
        <f t="shared" si="5"/>
        <v>253.60000000000002</v>
      </c>
      <c r="J29" s="99">
        <f t="shared" si="5"/>
        <v>-22.997711670480541</v>
      </c>
      <c r="K29" s="99">
        <f t="shared" si="5"/>
        <v>108.51063829787236</v>
      </c>
      <c r="L29" s="99">
        <f t="shared" si="5"/>
        <v>-75.742574257425744</v>
      </c>
      <c r="M29" s="99">
        <f t="shared" si="5"/>
        <v>-62.9570747217806</v>
      </c>
      <c r="N29" s="99">
        <f t="shared" si="5"/>
        <v>-35.04072010287183</v>
      </c>
      <c r="O29" s="83" t="s">
        <v>61</v>
      </c>
      <c r="P29" s="84" t="s">
        <v>61</v>
      </c>
      <c r="Q29" s="84" t="s">
        <v>61</v>
      </c>
      <c r="R29" s="84" t="s">
        <v>61</v>
      </c>
      <c r="S29" s="128" t="s">
        <v>61</v>
      </c>
      <c r="T29" s="108" t="s">
        <v>61</v>
      </c>
      <c r="U29" s="126">
        <f t="shared" si="5"/>
        <v>-35.04072010287183</v>
      </c>
      <c r="V29" s="161"/>
    </row>
    <row r="30" spans="1:22" s="143" customFormat="1" ht="12.75" customHeight="1" x14ac:dyDescent="0.2">
      <c r="A30" s="81" t="s">
        <v>31</v>
      </c>
      <c r="B30" s="99">
        <f>IFERROR(B26/B16*100-100,"--")</f>
        <v>-8.0808080808080831</v>
      </c>
      <c r="C30" s="99">
        <f t="shared" ref="C30:U30" si="6">IFERROR(C26/C16*100-100,"--")</f>
        <v>-80.935251798561154</v>
      </c>
      <c r="D30" s="99">
        <f t="shared" si="6"/>
        <v>766.66666666666663</v>
      </c>
      <c r="E30" s="99">
        <f t="shared" si="6"/>
        <v>-7.6923076923076934</v>
      </c>
      <c r="F30" s="99">
        <f t="shared" si="6"/>
        <v>-58.275058275058271</v>
      </c>
      <c r="G30" s="99">
        <f t="shared" si="6"/>
        <v>-53.043478260869563</v>
      </c>
      <c r="H30" s="99">
        <f t="shared" si="6"/>
        <v>-55.128205128205124</v>
      </c>
      <c r="I30" s="99">
        <f t="shared" si="6"/>
        <v>133.86243386243387</v>
      </c>
      <c r="J30" s="99">
        <f t="shared" si="6"/>
        <v>-39.857015192135833</v>
      </c>
      <c r="K30" s="99">
        <f t="shared" si="6"/>
        <v>-30.985915492957744</v>
      </c>
      <c r="L30" s="99">
        <f t="shared" si="6"/>
        <v>-87.990196078431367</v>
      </c>
      <c r="M30" s="99">
        <f t="shared" si="6"/>
        <v>-56.44859813084112</v>
      </c>
      <c r="N30" s="99">
        <f t="shared" si="6"/>
        <v>-36.417033773861974</v>
      </c>
      <c r="O30" s="83" t="s">
        <v>61</v>
      </c>
      <c r="P30" s="84" t="s">
        <v>61</v>
      </c>
      <c r="Q30" s="84" t="s">
        <v>61</v>
      </c>
      <c r="R30" s="84" t="s">
        <v>61</v>
      </c>
      <c r="S30" s="128" t="s">
        <v>61</v>
      </c>
      <c r="T30" s="108" t="s">
        <v>61</v>
      </c>
      <c r="U30" s="126">
        <f t="shared" si="6"/>
        <v>-36.417033773861974</v>
      </c>
      <c r="V30" s="161"/>
    </row>
    <row r="31" spans="1:22" s="143" customFormat="1" ht="12.75" customHeight="1" x14ac:dyDescent="0.2">
      <c r="A31" s="81" t="s">
        <v>35</v>
      </c>
      <c r="B31" s="160" t="str">
        <f>IFERROR(B26/B6*100-100,"--")</f>
        <v>--</v>
      </c>
      <c r="C31" s="160">
        <f t="shared" ref="C31:U31" si="7">IFERROR(C26/C6*100-100,"--")</f>
        <v>-68.82352941176471</v>
      </c>
      <c r="D31" s="160">
        <f t="shared" si="7"/>
        <v>9260</v>
      </c>
      <c r="E31" s="160">
        <f t="shared" si="7"/>
        <v>-15.789473684210535</v>
      </c>
      <c r="F31" s="160">
        <f t="shared" si="7"/>
        <v>-67.921146953405014</v>
      </c>
      <c r="G31" s="160">
        <f t="shared" si="7"/>
        <v>57.281553398058236</v>
      </c>
      <c r="H31" s="160">
        <f t="shared" si="7"/>
        <v>-76.952022577610535</v>
      </c>
      <c r="I31" s="160">
        <f t="shared" si="7"/>
        <v>110.47619047619048</v>
      </c>
      <c r="J31" s="160">
        <f t="shared" si="7"/>
        <v>-51.825340014316389</v>
      </c>
      <c r="K31" s="160">
        <f t="shared" si="7"/>
        <v>402.56410256410254</v>
      </c>
      <c r="L31" s="160">
        <f t="shared" si="7"/>
        <v>-41.666666666666664</v>
      </c>
      <c r="M31" s="160">
        <f t="shared" si="7"/>
        <v>-42.46913580246914</v>
      </c>
      <c r="N31" s="160">
        <f t="shared" si="7"/>
        <v>-29.805465493283918</v>
      </c>
      <c r="O31" s="83" t="s">
        <v>61</v>
      </c>
      <c r="P31" s="84" t="s">
        <v>61</v>
      </c>
      <c r="Q31" s="84" t="s">
        <v>61</v>
      </c>
      <c r="R31" s="84" t="s">
        <v>61</v>
      </c>
      <c r="S31" s="128" t="s">
        <v>61</v>
      </c>
      <c r="T31" s="108" t="s">
        <v>61</v>
      </c>
      <c r="U31" s="126">
        <f t="shared" si="7"/>
        <v>-29.805465493283918</v>
      </c>
      <c r="V31" s="161"/>
    </row>
    <row r="32" spans="1:22" s="143" customFormat="1" ht="13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84"/>
      <c r="Q32" s="107"/>
      <c r="R32" s="107"/>
      <c r="S32" s="107"/>
      <c r="T32" s="107"/>
      <c r="U32" s="123"/>
      <c r="V32" s="161"/>
    </row>
    <row r="33" spans="1:22" s="143" customFormat="1" ht="13.5" customHeight="1" x14ac:dyDescent="0.2">
      <c r="A33" s="212" t="str">
        <f>Annual!A33</f>
        <v>Source: Connecticut Board of Regents for Higher Education's Banner administrative data system,  SWRXS09 non-credit registration data extracted in November 2023 for the previous AY year.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161"/>
    </row>
    <row r="34" spans="1:22" s="143" customFormat="1" ht="13.5" customHeight="1" x14ac:dyDescent="0.2">
      <c r="A34" s="212" t="s">
        <v>62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161"/>
    </row>
    <row r="35" spans="1:22" s="143" customFormat="1" ht="27" customHeight="1" x14ac:dyDescent="0.2">
      <c r="A35" s="213" t="s">
        <v>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161"/>
    </row>
    <row r="36" spans="1:22" s="143" customFormat="1" ht="13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  <c r="V36" s="161"/>
    </row>
    <row r="37" spans="1:22" s="143" customFormat="1" ht="13.5" customHeight="1" x14ac:dyDescent="0.2">
      <c r="A37" s="215" t="str">
        <f>Annual!$A$37</f>
        <v xml:space="preserve">Produced by the Connecticut State Colleges and Universities, Office of Decision Support &amp; Institutional Research, November 17, 2022.  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161"/>
    </row>
    <row r="38" spans="1:22" x14ac:dyDescent="0.2">
      <c r="A38" s="13" t="s">
        <v>51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2" s="50" customForma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5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2" ht="18.600000000000001" customHeight="1" x14ac:dyDescent="0.25">
      <c r="A41" s="221" t="s">
        <v>73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2" ht="16.5" x14ac:dyDescent="0.25">
      <c r="A42" s="45" t="s">
        <v>34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2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2" s="143" customFormat="1" ht="12.75" customHeight="1" x14ac:dyDescent="0.2">
      <c r="A44" s="116" t="s">
        <v>0</v>
      </c>
      <c r="B44" s="216" t="s">
        <v>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17"/>
      <c r="P44" s="216" t="s">
        <v>2</v>
      </c>
      <c r="Q44" s="217"/>
      <c r="R44" s="217"/>
      <c r="S44" s="217"/>
      <c r="T44" s="218"/>
      <c r="U44" s="219" t="s">
        <v>71</v>
      </c>
      <c r="V44" s="161"/>
    </row>
    <row r="45" spans="1:22" s="143" customFormat="1" ht="85.5" customHeight="1" x14ac:dyDescent="0.2">
      <c r="A45" s="116"/>
      <c r="B45" s="119" t="s">
        <v>3</v>
      </c>
      <c r="C45" s="119" t="s">
        <v>4</v>
      </c>
      <c r="D45" s="119" t="s">
        <v>5</v>
      </c>
      <c r="E45" s="119" t="s">
        <v>6</v>
      </c>
      <c r="F45" s="119" t="s">
        <v>7</v>
      </c>
      <c r="G45" s="119" t="s">
        <v>8</v>
      </c>
      <c r="H45" s="119" t="s">
        <v>9</v>
      </c>
      <c r="I45" s="119" t="s">
        <v>10</v>
      </c>
      <c r="J45" s="119" t="s">
        <v>11</v>
      </c>
      <c r="K45" s="120" t="s">
        <v>12</v>
      </c>
      <c r="L45" s="120" t="s">
        <v>13</v>
      </c>
      <c r="M45" s="120" t="s">
        <v>14</v>
      </c>
      <c r="N45" s="121" t="s">
        <v>65</v>
      </c>
      <c r="O45" s="122" t="s">
        <v>70</v>
      </c>
      <c r="P45" s="120" t="s">
        <v>15</v>
      </c>
      <c r="Q45" s="120" t="s">
        <v>16</v>
      </c>
      <c r="R45" s="120" t="s">
        <v>17</v>
      </c>
      <c r="S45" s="120" t="s">
        <v>18</v>
      </c>
      <c r="T45" s="121" t="s">
        <v>66</v>
      </c>
      <c r="U45" s="220"/>
      <c r="V45" s="161"/>
    </row>
    <row r="46" spans="1:22" s="143" customFormat="1" ht="21.75" customHeight="1" x14ac:dyDescent="0.2">
      <c r="A46" s="131" t="s">
        <v>19</v>
      </c>
      <c r="B46" s="17">
        <v>0</v>
      </c>
      <c r="C46" s="17">
        <v>710</v>
      </c>
      <c r="D46" s="17">
        <v>0</v>
      </c>
      <c r="E46" s="17">
        <v>0</v>
      </c>
      <c r="F46" s="17">
        <v>1519</v>
      </c>
      <c r="G46" s="17">
        <v>0</v>
      </c>
      <c r="H46" s="17">
        <v>1422</v>
      </c>
      <c r="I46" s="17">
        <v>739</v>
      </c>
      <c r="J46" s="17">
        <v>1478</v>
      </c>
      <c r="K46" s="17">
        <v>290</v>
      </c>
      <c r="L46" s="17">
        <v>630</v>
      </c>
      <c r="M46" s="17">
        <v>751</v>
      </c>
      <c r="N46" s="82">
        <f>SUM(B46:M46)</f>
        <v>7539</v>
      </c>
      <c r="O46" s="83" t="s">
        <v>61</v>
      </c>
      <c r="P46" s="107" t="s">
        <v>61</v>
      </c>
      <c r="Q46" s="107" t="s">
        <v>61</v>
      </c>
      <c r="R46" s="107" t="s">
        <v>61</v>
      </c>
      <c r="S46" s="107" t="s">
        <v>61</v>
      </c>
      <c r="T46" s="108" t="s">
        <v>61</v>
      </c>
      <c r="U46" s="85">
        <f t="shared" ref="U46:U51" si="8">(N46)</f>
        <v>7539</v>
      </c>
      <c r="V46" s="161"/>
    </row>
    <row r="47" spans="1:22" s="143" customFormat="1" ht="21.75" customHeight="1" x14ac:dyDescent="0.2">
      <c r="A47" s="132" t="s">
        <v>20</v>
      </c>
      <c r="B47" s="17">
        <v>37</v>
      </c>
      <c r="C47" s="17">
        <v>903</v>
      </c>
      <c r="D47" s="17">
        <v>749</v>
      </c>
      <c r="E47" s="17">
        <v>207</v>
      </c>
      <c r="F47" s="17">
        <v>1858</v>
      </c>
      <c r="G47" s="17">
        <v>86</v>
      </c>
      <c r="H47" s="17">
        <v>942</v>
      </c>
      <c r="I47" s="17">
        <v>486</v>
      </c>
      <c r="J47" s="17">
        <v>1660</v>
      </c>
      <c r="K47" s="17">
        <v>231</v>
      </c>
      <c r="L47" s="17">
        <v>199</v>
      </c>
      <c r="M47" s="17">
        <v>665</v>
      </c>
      <c r="N47" s="82">
        <f t="shared" ref="N47:N58" si="9">SUM(B47:M47)</f>
        <v>8023</v>
      </c>
      <c r="O47" s="83" t="s">
        <v>61</v>
      </c>
      <c r="P47" s="107" t="s">
        <v>61</v>
      </c>
      <c r="Q47" s="107" t="s">
        <v>61</v>
      </c>
      <c r="R47" s="107" t="s">
        <v>61</v>
      </c>
      <c r="S47" s="107" t="s">
        <v>61</v>
      </c>
      <c r="T47" s="108" t="s">
        <v>61</v>
      </c>
      <c r="U47" s="85">
        <f t="shared" si="8"/>
        <v>8023</v>
      </c>
      <c r="V47" s="161"/>
    </row>
    <row r="48" spans="1:22" s="143" customFormat="1" ht="21.75" customHeight="1" x14ac:dyDescent="0.2">
      <c r="A48" s="132" t="s">
        <v>21</v>
      </c>
      <c r="B48" s="17">
        <v>32</v>
      </c>
      <c r="C48" s="17">
        <v>148</v>
      </c>
      <c r="D48" s="17">
        <v>1022</v>
      </c>
      <c r="E48" s="17">
        <v>257</v>
      </c>
      <c r="F48" s="17">
        <v>1581</v>
      </c>
      <c r="G48" s="17">
        <v>38</v>
      </c>
      <c r="H48" s="17">
        <v>1020</v>
      </c>
      <c r="I48" s="17">
        <v>253</v>
      </c>
      <c r="J48" s="17">
        <v>1541</v>
      </c>
      <c r="K48" s="17">
        <v>629</v>
      </c>
      <c r="L48" s="17">
        <v>226</v>
      </c>
      <c r="M48" s="17">
        <v>872</v>
      </c>
      <c r="N48" s="82">
        <f t="shared" si="9"/>
        <v>7619</v>
      </c>
      <c r="O48" s="83" t="s">
        <v>61</v>
      </c>
      <c r="P48" s="107" t="s">
        <v>61</v>
      </c>
      <c r="Q48" s="107" t="s">
        <v>61</v>
      </c>
      <c r="R48" s="107" t="s">
        <v>61</v>
      </c>
      <c r="S48" s="107" t="s">
        <v>61</v>
      </c>
      <c r="T48" s="108" t="s">
        <v>61</v>
      </c>
      <c r="U48" s="85">
        <f t="shared" si="8"/>
        <v>7619</v>
      </c>
      <c r="V48" s="161"/>
    </row>
    <row r="49" spans="1:22" s="143" customFormat="1" ht="21.75" customHeight="1" x14ac:dyDescent="0.2">
      <c r="A49" s="132" t="s">
        <v>22</v>
      </c>
      <c r="B49" s="17">
        <v>35</v>
      </c>
      <c r="C49" s="17">
        <v>193</v>
      </c>
      <c r="D49" s="17">
        <v>981</v>
      </c>
      <c r="E49" s="17">
        <v>26</v>
      </c>
      <c r="F49" s="17">
        <v>1697</v>
      </c>
      <c r="G49" s="17">
        <v>22</v>
      </c>
      <c r="H49" s="17">
        <v>947</v>
      </c>
      <c r="I49" s="17">
        <v>359</v>
      </c>
      <c r="J49" s="17">
        <v>1599</v>
      </c>
      <c r="K49" s="17">
        <v>434</v>
      </c>
      <c r="L49" s="17">
        <v>100</v>
      </c>
      <c r="M49" s="17">
        <v>854</v>
      </c>
      <c r="N49" s="82">
        <f t="shared" si="9"/>
        <v>7247</v>
      </c>
      <c r="O49" s="83" t="s">
        <v>61</v>
      </c>
      <c r="P49" s="107" t="s">
        <v>61</v>
      </c>
      <c r="Q49" s="107" t="s">
        <v>61</v>
      </c>
      <c r="R49" s="107" t="s">
        <v>61</v>
      </c>
      <c r="S49" s="107" t="s">
        <v>61</v>
      </c>
      <c r="T49" s="108" t="s">
        <v>61</v>
      </c>
      <c r="U49" s="85">
        <f t="shared" si="8"/>
        <v>7247</v>
      </c>
      <c r="V49" s="161"/>
    </row>
    <row r="50" spans="1:22" s="143" customFormat="1" ht="21.75" customHeight="1" x14ac:dyDescent="0.2">
      <c r="A50" s="92" t="s">
        <v>23</v>
      </c>
      <c r="B50" s="18">
        <v>13</v>
      </c>
      <c r="C50" s="18">
        <v>104</v>
      </c>
      <c r="D50" s="18">
        <v>832</v>
      </c>
      <c r="E50" s="18">
        <v>101</v>
      </c>
      <c r="F50" s="18">
        <v>1777</v>
      </c>
      <c r="G50" s="18">
        <v>23</v>
      </c>
      <c r="H50" s="18">
        <v>1077</v>
      </c>
      <c r="I50" s="18">
        <v>398</v>
      </c>
      <c r="J50" s="18">
        <v>1711</v>
      </c>
      <c r="K50" s="18">
        <v>632</v>
      </c>
      <c r="L50" s="18">
        <v>9</v>
      </c>
      <c r="M50" s="18">
        <v>979</v>
      </c>
      <c r="N50" s="87">
        <f t="shared" si="9"/>
        <v>7656</v>
      </c>
      <c r="O50" s="88" t="s">
        <v>61</v>
      </c>
      <c r="P50" s="109" t="s">
        <v>61</v>
      </c>
      <c r="Q50" s="109" t="s">
        <v>61</v>
      </c>
      <c r="R50" s="109" t="s">
        <v>61</v>
      </c>
      <c r="S50" s="109" t="s">
        <v>61</v>
      </c>
      <c r="T50" s="110" t="s">
        <v>61</v>
      </c>
      <c r="U50" s="90">
        <f t="shared" si="8"/>
        <v>7656</v>
      </c>
      <c r="V50" s="161"/>
    </row>
    <row r="51" spans="1:22" s="143" customFormat="1" ht="21.75" customHeight="1" x14ac:dyDescent="0.2">
      <c r="A51" s="132" t="s">
        <v>24</v>
      </c>
      <c r="B51" s="17">
        <v>135</v>
      </c>
      <c r="C51" s="17">
        <v>126</v>
      </c>
      <c r="D51" s="17">
        <v>743</v>
      </c>
      <c r="E51" s="17">
        <v>133</v>
      </c>
      <c r="F51" s="17">
        <v>1521</v>
      </c>
      <c r="G51" s="17">
        <v>16</v>
      </c>
      <c r="H51" s="17">
        <v>989</v>
      </c>
      <c r="I51" s="17">
        <v>435</v>
      </c>
      <c r="J51" s="17">
        <v>1787</v>
      </c>
      <c r="K51" s="17">
        <v>463</v>
      </c>
      <c r="L51" s="17">
        <v>5</v>
      </c>
      <c r="M51" s="17">
        <v>1084</v>
      </c>
      <c r="N51" s="82">
        <f t="shared" si="9"/>
        <v>7437</v>
      </c>
      <c r="O51" s="83" t="s">
        <v>61</v>
      </c>
      <c r="P51" s="107" t="s">
        <v>61</v>
      </c>
      <c r="Q51" s="107" t="s">
        <v>61</v>
      </c>
      <c r="R51" s="107" t="s">
        <v>61</v>
      </c>
      <c r="S51" s="107" t="s">
        <v>61</v>
      </c>
      <c r="T51" s="108" t="s">
        <v>61</v>
      </c>
      <c r="U51" s="85">
        <f t="shared" si="8"/>
        <v>7437</v>
      </c>
      <c r="V51" s="161"/>
    </row>
    <row r="52" spans="1:22" s="143" customFormat="1" ht="21.75" customHeight="1" x14ac:dyDescent="0.2">
      <c r="A52" s="132" t="s">
        <v>25</v>
      </c>
      <c r="B52" s="17">
        <v>96</v>
      </c>
      <c r="C52" s="17">
        <v>41</v>
      </c>
      <c r="D52" s="17">
        <v>880</v>
      </c>
      <c r="E52" s="17">
        <v>62</v>
      </c>
      <c r="F52" s="17">
        <v>1560</v>
      </c>
      <c r="G52" s="17">
        <v>6</v>
      </c>
      <c r="H52" s="17">
        <v>1186</v>
      </c>
      <c r="I52" s="17">
        <v>391</v>
      </c>
      <c r="J52" s="17">
        <v>1696</v>
      </c>
      <c r="K52" s="17">
        <v>364</v>
      </c>
      <c r="L52" s="17">
        <v>72</v>
      </c>
      <c r="M52" s="17">
        <v>1068</v>
      </c>
      <c r="N52" s="82">
        <f t="shared" si="9"/>
        <v>7422</v>
      </c>
      <c r="O52" s="83" t="s">
        <v>61</v>
      </c>
      <c r="P52" s="107" t="s">
        <v>61</v>
      </c>
      <c r="Q52" s="107" t="s">
        <v>61</v>
      </c>
      <c r="R52" s="107" t="s">
        <v>61</v>
      </c>
      <c r="S52" s="107" t="s">
        <v>61</v>
      </c>
      <c r="T52" s="108" t="s">
        <v>61</v>
      </c>
      <c r="U52" s="85">
        <f t="shared" ref="U52:U62" si="10">(N52)</f>
        <v>7422</v>
      </c>
      <c r="V52" s="161"/>
    </row>
    <row r="53" spans="1:22" s="143" customFormat="1" ht="21.75" customHeight="1" x14ac:dyDescent="0.2">
      <c r="A53" s="132" t="s">
        <v>26</v>
      </c>
      <c r="B53" s="17">
        <v>10</v>
      </c>
      <c r="C53" s="17">
        <v>0</v>
      </c>
      <c r="D53" s="17">
        <v>519</v>
      </c>
      <c r="E53" s="17">
        <v>34</v>
      </c>
      <c r="F53" s="17">
        <v>1509</v>
      </c>
      <c r="G53" s="17">
        <v>17</v>
      </c>
      <c r="H53" s="17">
        <v>904</v>
      </c>
      <c r="I53" s="17">
        <v>255</v>
      </c>
      <c r="J53" s="17">
        <v>1074</v>
      </c>
      <c r="K53" s="17">
        <v>221</v>
      </c>
      <c r="L53" s="17">
        <v>101</v>
      </c>
      <c r="M53" s="17">
        <v>1002</v>
      </c>
      <c r="N53" s="82">
        <f t="shared" si="9"/>
        <v>5646</v>
      </c>
      <c r="O53" s="83" t="s">
        <v>61</v>
      </c>
      <c r="P53" s="107" t="s">
        <v>61</v>
      </c>
      <c r="Q53" s="107" t="s">
        <v>61</v>
      </c>
      <c r="R53" s="107" t="s">
        <v>61</v>
      </c>
      <c r="S53" s="107" t="s">
        <v>61</v>
      </c>
      <c r="T53" s="108" t="s">
        <v>61</v>
      </c>
      <c r="U53" s="85">
        <f t="shared" si="10"/>
        <v>5646</v>
      </c>
      <c r="V53" s="161"/>
    </row>
    <row r="54" spans="1:22" s="143" customFormat="1" ht="21.75" customHeight="1" x14ac:dyDescent="0.2">
      <c r="A54" s="132" t="s">
        <v>27</v>
      </c>
      <c r="B54" s="17">
        <v>11</v>
      </c>
      <c r="C54" s="17">
        <v>11</v>
      </c>
      <c r="D54" s="17">
        <v>470</v>
      </c>
      <c r="E54" s="17">
        <v>145</v>
      </c>
      <c r="F54" s="17">
        <v>1365</v>
      </c>
      <c r="G54" s="17">
        <v>162</v>
      </c>
      <c r="H54" s="17">
        <v>980</v>
      </c>
      <c r="I54" s="17">
        <v>229</v>
      </c>
      <c r="J54" s="17">
        <v>1542</v>
      </c>
      <c r="K54" s="17">
        <v>196</v>
      </c>
      <c r="L54" s="17">
        <v>120</v>
      </c>
      <c r="M54" s="17">
        <v>1165</v>
      </c>
      <c r="N54" s="82">
        <f t="shared" si="9"/>
        <v>6396</v>
      </c>
      <c r="O54" s="83" t="s">
        <v>61</v>
      </c>
      <c r="P54" s="107" t="s">
        <v>61</v>
      </c>
      <c r="Q54" s="107" t="s">
        <v>61</v>
      </c>
      <c r="R54" s="107" t="s">
        <v>61</v>
      </c>
      <c r="S54" s="107" t="s">
        <v>61</v>
      </c>
      <c r="T54" s="108" t="s">
        <v>61</v>
      </c>
      <c r="U54" s="85">
        <f t="shared" si="10"/>
        <v>6396</v>
      </c>
      <c r="V54" s="161"/>
    </row>
    <row r="55" spans="1:22" s="143" customFormat="1" ht="21.75" customHeight="1" x14ac:dyDescent="0.2">
      <c r="A55" s="92">
        <v>2012</v>
      </c>
      <c r="B55" s="18">
        <v>100</v>
      </c>
      <c r="C55" s="18">
        <v>0</v>
      </c>
      <c r="D55" s="18">
        <v>404</v>
      </c>
      <c r="E55" s="18">
        <v>113</v>
      </c>
      <c r="F55" s="18">
        <v>1414</v>
      </c>
      <c r="G55" s="18">
        <v>210</v>
      </c>
      <c r="H55" s="18">
        <v>1043</v>
      </c>
      <c r="I55" s="18">
        <v>406</v>
      </c>
      <c r="J55" s="18">
        <v>869</v>
      </c>
      <c r="K55" s="18">
        <v>264</v>
      </c>
      <c r="L55" s="18">
        <v>28</v>
      </c>
      <c r="M55" s="18">
        <v>1172</v>
      </c>
      <c r="N55" s="87">
        <f t="shared" si="9"/>
        <v>6023</v>
      </c>
      <c r="O55" s="88" t="s">
        <v>61</v>
      </c>
      <c r="P55" s="109" t="s">
        <v>61</v>
      </c>
      <c r="Q55" s="109" t="s">
        <v>61</v>
      </c>
      <c r="R55" s="109" t="s">
        <v>61</v>
      </c>
      <c r="S55" s="109" t="s">
        <v>61</v>
      </c>
      <c r="T55" s="110" t="s">
        <v>61</v>
      </c>
      <c r="U55" s="93">
        <f t="shared" si="10"/>
        <v>6023</v>
      </c>
      <c r="V55" s="161"/>
    </row>
    <row r="56" spans="1:22" s="143" customFormat="1" ht="21.75" customHeight="1" x14ac:dyDescent="0.2">
      <c r="A56" s="111">
        <v>2013</v>
      </c>
      <c r="B56" s="105">
        <v>33</v>
      </c>
      <c r="C56" s="106">
        <v>145</v>
      </c>
      <c r="D56" s="106">
        <v>387</v>
      </c>
      <c r="E56" s="106">
        <v>40</v>
      </c>
      <c r="F56" s="106">
        <v>1704</v>
      </c>
      <c r="G56" s="106">
        <v>79</v>
      </c>
      <c r="H56" s="106">
        <v>787</v>
      </c>
      <c r="I56" s="106">
        <v>0</v>
      </c>
      <c r="J56" s="106">
        <v>871</v>
      </c>
      <c r="K56" s="106">
        <v>257</v>
      </c>
      <c r="L56" s="106">
        <v>0</v>
      </c>
      <c r="M56" s="106">
        <v>1219</v>
      </c>
      <c r="N56" s="112">
        <f t="shared" si="9"/>
        <v>5522</v>
      </c>
      <c r="O56" s="113" t="s">
        <v>61</v>
      </c>
      <c r="P56" s="114" t="s">
        <v>61</v>
      </c>
      <c r="Q56" s="114" t="s">
        <v>61</v>
      </c>
      <c r="R56" s="114" t="s">
        <v>61</v>
      </c>
      <c r="S56" s="114" t="s">
        <v>61</v>
      </c>
      <c r="T56" s="113" t="s">
        <v>61</v>
      </c>
      <c r="U56" s="105">
        <f t="shared" si="10"/>
        <v>5522</v>
      </c>
      <c r="V56" s="161"/>
    </row>
    <row r="57" spans="1:22" s="143" customFormat="1" ht="21.75" customHeight="1" x14ac:dyDescent="0.2">
      <c r="A57" s="81">
        <v>2014</v>
      </c>
      <c r="B57" s="85">
        <v>26</v>
      </c>
      <c r="C57" s="91">
        <v>20</v>
      </c>
      <c r="D57" s="91">
        <v>372</v>
      </c>
      <c r="E57" s="91">
        <v>43</v>
      </c>
      <c r="F57" s="91">
        <v>1390</v>
      </c>
      <c r="G57" s="91">
        <v>0</v>
      </c>
      <c r="H57" s="91">
        <v>584</v>
      </c>
      <c r="I57" s="91">
        <v>0</v>
      </c>
      <c r="J57" s="91">
        <v>606</v>
      </c>
      <c r="K57" s="91">
        <v>190</v>
      </c>
      <c r="L57" s="91">
        <v>35</v>
      </c>
      <c r="M57" s="147">
        <v>1126</v>
      </c>
      <c r="N57" s="91">
        <f t="shared" si="9"/>
        <v>4392</v>
      </c>
      <c r="O57" s="83" t="s">
        <v>61</v>
      </c>
      <c r="P57" s="107" t="s">
        <v>61</v>
      </c>
      <c r="Q57" s="107" t="s">
        <v>61</v>
      </c>
      <c r="R57" s="107" t="s">
        <v>61</v>
      </c>
      <c r="S57" s="129" t="s">
        <v>61</v>
      </c>
      <c r="T57" s="128" t="s">
        <v>61</v>
      </c>
      <c r="U57" s="91">
        <f t="shared" si="10"/>
        <v>4392</v>
      </c>
      <c r="V57" s="161"/>
    </row>
    <row r="58" spans="1:22" s="143" customFormat="1" ht="21.75" customHeight="1" x14ac:dyDescent="0.2">
      <c r="A58" s="132">
        <v>2015</v>
      </c>
      <c r="B58" s="91">
        <v>36</v>
      </c>
      <c r="C58" s="91">
        <v>17</v>
      </c>
      <c r="D58" s="91">
        <v>359</v>
      </c>
      <c r="E58" s="91">
        <v>28</v>
      </c>
      <c r="F58" s="91">
        <v>1445</v>
      </c>
      <c r="G58" s="91">
        <v>0</v>
      </c>
      <c r="H58" s="91">
        <v>352</v>
      </c>
      <c r="I58" s="91">
        <v>0</v>
      </c>
      <c r="J58" s="91">
        <v>785</v>
      </c>
      <c r="K58" s="91">
        <v>259</v>
      </c>
      <c r="L58" s="91">
        <v>35</v>
      </c>
      <c r="M58" s="147">
        <v>972</v>
      </c>
      <c r="N58" s="82">
        <f t="shared" si="9"/>
        <v>4288</v>
      </c>
      <c r="O58" s="83" t="s">
        <v>61</v>
      </c>
      <c r="P58" s="107" t="s">
        <v>61</v>
      </c>
      <c r="Q58" s="107" t="s">
        <v>61</v>
      </c>
      <c r="R58" s="107" t="s">
        <v>61</v>
      </c>
      <c r="S58" s="129" t="s">
        <v>61</v>
      </c>
      <c r="T58" s="83" t="s">
        <v>61</v>
      </c>
      <c r="U58" s="91">
        <f t="shared" si="10"/>
        <v>4288</v>
      </c>
      <c r="V58" s="161"/>
    </row>
    <row r="59" spans="1:22" s="143" customFormat="1" ht="21.75" customHeight="1" x14ac:dyDescent="0.2">
      <c r="A59" s="132">
        <v>2016</v>
      </c>
      <c r="B59" s="149">
        <v>7</v>
      </c>
      <c r="C59" s="91">
        <v>259</v>
      </c>
      <c r="D59" s="91">
        <v>318</v>
      </c>
      <c r="E59" s="91">
        <v>70</v>
      </c>
      <c r="F59" s="91">
        <v>1413</v>
      </c>
      <c r="G59" s="91">
        <v>2</v>
      </c>
      <c r="H59" s="91">
        <v>485</v>
      </c>
      <c r="I59" s="91">
        <v>0</v>
      </c>
      <c r="J59" s="91">
        <v>881</v>
      </c>
      <c r="K59" s="91">
        <v>190</v>
      </c>
      <c r="L59" s="91">
        <v>34</v>
      </c>
      <c r="M59" s="91">
        <v>883</v>
      </c>
      <c r="N59" s="82">
        <f>SUM(B59:M59)</f>
        <v>4542</v>
      </c>
      <c r="O59" s="83" t="s">
        <v>61</v>
      </c>
      <c r="P59" s="107" t="s">
        <v>61</v>
      </c>
      <c r="Q59" s="107" t="s">
        <v>61</v>
      </c>
      <c r="R59" s="107" t="s">
        <v>61</v>
      </c>
      <c r="S59" s="129" t="s">
        <v>61</v>
      </c>
      <c r="T59" s="128" t="s">
        <v>61</v>
      </c>
      <c r="U59" s="91">
        <f t="shared" si="10"/>
        <v>4542</v>
      </c>
      <c r="V59" s="161"/>
    </row>
    <row r="60" spans="1:22" s="143" customFormat="1" ht="21.75" customHeight="1" x14ac:dyDescent="0.2">
      <c r="A60" s="86">
        <v>2017</v>
      </c>
      <c r="B60" s="90">
        <v>33</v>
      </c>
      <c r="C60" s="93">
        <v>263</v>
      </c>
      <c r="D60" s="93">
        <v>228</v>
      </c>
      <c r="E60" s="93">
        <v>0</v>
      </c>
      <c r="F60" s="93">
        <v>1664</v>
      </c>
      <c r="G60" s="93">
        <v>1</v>
      </c>
      <c r="H60" s="93">
        <v>509</v>
      </c>
      <c r="I60" s="93">
        <v>0</v>
      </c>
      <c r="J60" s="93">
        <v>542</v>
      </c>
      <c r="K60" s="93">
        <v>227</v>
      </c>
      <c r="L60" s="93">
        <v>49</v>
      </c>
      <c r="M60" s="93">
        <v>881</v>
      </c>
      <c r="N60" s="87">
        <f>SUM(B60:M60)</f>
        <v>4397</v>
      </c>
      <c r="O60" s="88" t="s">
        <v>61</v>
      </c>
      <c r="P60" s="109" t="s">
        <v>61</v>
      </c>
      <c r="Q60" s="109" t="s">
        <v>61</v>
      </c>
      <c r="R60" s="109" t="s">
        <v>61</v>
      </c>
      <c r="S60" s="133" t="s">
        <v>61</v>
      </c>
      <c r="T60" s="134" t="s">
        <v>61</v>
      </c>
      <c r="U60" s="93">
        <f t="shared" si="10"/>
        <v>4397</v>
      </c>
      <c r="V60" s="161"/>
    </row>
    <row r="61" spans="1:22" s="143" customFormat="1" ht="21.75" customHeight="1" x14ac:dyDescent="0.2">
      <c r="A61" s="81">
        <v>2018</v>
      </c>
      <c r="B61" s="85">
        <v>16</v>
      </c>
      <c r="C61" s="91">
        <v>270</v>
      </c>
      <c r="D61" s="91">
        <v>198</v>
      </c>
      <c r="E61" s="91">
        <v>77</v>
      </c>
      <c r="F61" s="91">
        <v>1447</v>
      </c>
      <c r="G61" s="91">
        <v>5</v>
      </c>
      <c r="H61" s="91">
        <v>405</v>
      </c>
      <c r="I61" s="91">
        <v>0</v>
      </c>
      <c r="J61" s="91">
        <v>636</v>
      </c>
      <c r="K61" s="91">
        <v>250</v>
      </c>
      <c r="L61" s="91">
        <v>104</v>
      </c>
      <c r="M61" s="91">
        <v>785</v>
      </c>
      <c r="N61" s="82">
        <f>SUM(B61:M61)</f>
        <v>4193</v>
      </c>
      <c r="O61" s="83" t="s">
        <v>61</v>
      </c>
      <c r="P61" s="107" t="s">
        <v>61</v>
      </c>
      <c r="Q61" s="107" t="s">
        <v>61</v>
      </c>
      <c r="R61" s="107" t="s">
        <v>61</v>
      </c>
      <c r="S61" s="129" t="s">
        <v>61</v>
      </c>
      <c r="T61" s="128" t="s">
        <v>61</v>
      </c>
      <c r="U61" s="91">
        <f t="shared" si="10"/>
        <v>4193</v>
      </c>
      <c r="V61" s="161"/>
    </row>
    <row r="62" spans="1:22" s="143" customFormat="1" ht="21.75" customHeight="1" x14ac:dyDescent="0.2">
      <c r="A62" s="132">
        <v>2019</v>
      </c>
      <c r="B62" s="91">
        <v>32</v>
      </c>
      <c r="C62" s="91">
        <v>144</v>
      </c>
      <c r="D62" s="91">
        <v>189</v>
      </c>
      <c r="E62" s="91">
        <v>67</v>
      </c>
      <c r="F62" s="91">
        <v>1562</v>
      </c>
      <c r="G62" s="91">
        <v>63</v>
      </c>
      <c r="H62" s="91">
        <v>351</v>
      </c>
      <c r="I62" s="91">
        <v>0</v>
      </c>
      <c r="J62" s="91">
        <v>761</v>
      </c>
      <c r="K62" s="91">
        <v>165</v>
      </c>
      <c r="L62" s="91">
        <v>23</v>
      </c>
      <c r="M62" s="147">
        <v>691</v>
      </c>
      <c r="N62" s="82">
        <f>SUM(B62:M62)</f>
        <v>4048</v>
      </c>
      <c r="O62" s="83" t="s">
        <v>61</v>
      </c>
      <c r="P62" s="107" t="s">
        <v>61</v>
      </c>
      <c r="Q62" s="107" t="s">
        <v>61</v>
      </c>
      <c r="R62" s="107" t="s">
        <v>61</v>
      </c>
      <c r="S62" s="129" t="s">
        <v>61</v>
      </c>
      <c r="T62" s="128" t="s">
        <v>61</v>
      </c>
      <c r="U62" s="85">
        <f t="shared" si="10"/>
        <v>4048</v>
      </c>
      <c r="V62" s="161"/>
    </row>
    <row r="63" spans="1:22" s="143" customFormat="1" ht="21.75" customHeight="1" x14ac:dyDescent="0.2">
      <c r="A63" s="81">
        <v>2020</v>
      </c>
      <c r="B63" s="85">
        <v>28</v>
      </c>
      <c r="C63" s="91">
        <v>26</v>
      </c>
      <c r="D63" s="91">
        <v>154</v>
      </c>
      <c r="E63" s="91">
        <v>38</v>
      </c>
      <c r="F63" s="91">
        <v>1345</v>
      </c>
      <c r="G63" s="91">
        <v>153</v>
      </c>
      <c r="H63" s="91">
        <v>302</v>
      </c>
      <c r="I63" s="91">
        <v>639</v>
      </c>
      <c r="J63" s="91">
        <v>0</v>
      </c>
      <c r="K63" s="91">
        <v>23</v>
      </c>
      <c r="L63" s="91">
        <v>0</v>
      </c>
      <c r="M63" s="147">
        <v>611</v>
      </c>
      <c r="N63" s="82">
        <f t="shared" ref="N63:N65" si="11">SUM(B63:M63)</f>
        <v>3319</v>
      </c>
      <c r="O63" s="83" t="s">
        <v>61</v>
      </c>
      <c r="P63" s="107" t="s">
        <v>61</v>
      </c>
      <c r="Q63" s="107" t="s">
        <v>61</v>
      </c>
      <c r="R63" s="107" t="s">
        <v>61</v>
      </c>
      <c r="S63" s="129" t="s">
        <v>61</v>
      </c>
      <c r="T63" s="83" t="s">
        <v>61</v>
      </c>
      <c r="U63" s="85">
        <f>N63</f>
        <v>3319</v>
      </c>
      <c r="V63" s="161"/>
    </row>
    <row r="64" spans="1:22" s="143" customFormat="1" ht="21.75" customHeight="1" x14ac:dyDescent="0.2">
      <c r="A64" s="132">
        <v>2021</v>
      </c>
      <c r="B64" s="85">
        <v>78</v>
      </c>
      <c r="C64" s="91">
        <v>40</v>
      </c>
      <c r="D64" s="91">
        <v>44</v>
      </c>
      <c r="E64" s="91">
        <v>0</v>
      </c>
      <c r="F64" s="91">
        <v>15</v>
      </c>
      <c r="G64" s="91">
        <v>103</v>
      </c>
      <c r="H64" s="91">
        <v>179</v>
      </c>
      <c r="I64" s="91">
        <v>0</v>
      </c>
      <c r="J64" s="91">
        <v>7</v>
      </c>
      <c r="K64" s="91">
        <v>22</v>
      </c>
      <c r="L64" s="91">
        <v>0</v>
      </c>
      <c r="M64" s="147">
        <v>0</v>
      </c>
      <c r="N64" s="82">
        <f t="shared" si="11"/>
        <v>488</v>
      </c>
      <c r="O64" s="83" t="s">
        <v>61</v>
      </c>
      <c r="P64" s="184" t="s">
        <v>61</v>
      </c>
      <c r="Q64" s="107" t="s">
        <v>61</v>
      </c>
      <c r="R64" s="107" t="s">
        <v>61</v>
      </c>
      <c r="S64" s="129" t="s">
        <v>61</v>
      </c>
      <c r="T64" s="83" t="s">
        <v>61</v>
      </c>
      <c r="U64" s="85">
        <f>N64</f>
        <v>488</v>
      </c>
      <c r="V64" s="161"/>
    </row>
    <row r="65" spans="1:22" s="143" customFormat="1" ht="21.75" customHeight="1" x14ac:dyDescent="0.2">
      <c r="A65" s="86">
        <v>2022</v>
      </c>
      <c r="B65" s="90">
        <v>58</v>
      </c>
      <c r="C65" s="93">
        <v>16</v>
      </c>
      <c r="D65" s="93">
        <v>194</v>
      </c>
      <c r="E65" s="93">
        <v>34</v>
      </c>
      <c r="F65" s="93">
        <v>586</v>
      </c>
      <c r="G65" s="93">
        <v>26</v>
      </c>
      <c r="H65" s="93">
        <v>462</v>
      </c>
      <c r="I65" s="93">
        <v>0</v>
      </c>
      <c r="J65" s="93">
        <v>140</v>
      </c>
      <c r="K65" s="93">
        <v>196</v>
      </c>
      <c r="L65" s="93">
        <v>19</v>
      </c>
      <c r="M65" s="115">
        <v>581</v>
      </c>
      <c r="N65" s="87">
        <f t="shared" si="11"/>
        <v>2312</v>
      </c>
      <c r="O65" s="186" t="s">
        <v>61</v>
      </c>
      <c r="P65" s="188" t="s">
        <v>61</v>
      </c>
      <c r="Q65" s="109" t="s">
        <v>61</v>
      </c>
      <c r="R65" s="109" t="s">
        <v>61</v>
      </c>
      <c r="S65" s="133" t="s">
        <v>61</v>
      </c>
      <c r="T65" s="134" t="s">
        <v>61</v>
      </c>
      <c r="U65" s="90">
        <f>N65</f>
        <v>2312</v>
      </c>
      <c r="V65" s="161"/>
    </row>
    <row r="66" spans="1:22" s="143" customFormat="1" ht="21.75" customHeight="1" x14ac:dyDescent="0.2">
      <c r="A66" s="202">
        <v>2023</v>
      </c>
      <c r="B66" s="198">
        <v>77</v>
      </c>
      <c r="C66" s="196">
        <v>0</v>
      </c>
      <c r="D66" s="196">
        <v>213</v>
      </c>
      <c r="E66" s="196">
        <v>35</v>
      </c>
      <c r="F66" s="196">
        <v>12</v>
      </c>
      <c r="G66" s="196">
        <v>0</v>
      </c>
      <c r="H66" s="196">
        <v>430</v>
      </c>
      <c r="I66" s="196">
        <v>295</v>
      </c>
      <c r="J66" s="196">
        <v>420</v>
      </c>
      <c r="K66" s="196">
        <v>0</v>
      </c>
      <c r="L66" s="196">
        <v>182</v>
      </c>
      <c r="M66" s="204">
        <v>0</v>
      </c>
      <c r="N66" s="196">
        <v>1664</v>
      </c>
      <c r="O66" s="208" t="s">
        <v>61</v>
      </c>
      <c r="P66" s="209" t="s">
        <v>61</v>
      </c>
      <c r="Q66" s="205" t="s">
        <v>61</v>
      </c>
      <c r="R66" s="205" t="s">
        <v>61</v>
      </c>
      <c r="S66" s="206" t="s">
        <v>61</v>
      </c>
      <c r="T66" s="207" t="s">
        <v>61</v>
      </c>
      <c r="U66" s="198">
        <f>N66</f>
        <v>1664</v>
      </c>
      <c r="V66" s="161"/>
    </row>
    <row r="67" spans="1:22" s="143" customFormat="1" ht="12.75" customHeight="1" x14ac:dyDescent="0.2">
      <c r="A67" s="94" t="s">
        <v>28</v>
      </c>
      <c r="B67" s="85"/>
      <c r="C67" s="91"/>
      <c r="D67" s="91"/>
      <c r="E67" s="91"/>
      <c r="F67" s="91"/>
      <c r="G67" s="91"/>
      <c r="H67" s="91"/>
      <c r="I67" s="91"/>
      <c r="J67" s="91"/>
      <c r="K67" s="123"/>
      <c r="L67" s="123"/>
      <c r="M67" s="124"/>
      <c r="N67" s="123"/>
      <c r="O67" s="83"/>
      <c r="P67" s="107"/>
      <c r="Q67" s="107"/>
      <c r="R67" s="107"/>
      <c r="S67" s="129"/>
      <c r="T67" s="124"/>
      <c r="U67" s="85"/>
      <c r="V67" s="161"/>
    </row>
    <row r="68" spans="1:22" s="143" customFormat="1" ht="12.75" customHeight="1" x14ac:dyDescent="0.2">
      <c r="A68" s="81" t="s">
        <v>29</v>
      </c>
      <c r="B68" s="99">
        <f>IFERROR(B66/B65*100-100,"--")</f>
        <v>32.758620689655174</v>
      </c>
      <c r="C68" s="99">
        <f t="shared" ref="C68:U68" si="12">IFERROR(C66/C65*100-100,"--")</f>
        <v>-100</v>
      </c>
      <c r="D68" s="99">
        <f t="shared" si="12"/>
        <v>9.7938144329897057</v>
      </c>
      <c r="E68" s="99">
        <f t="shared" si="12"/>
        <v>2.941176470588232</v>
      </c>
      <c r="F68" s="99">
        <f t="shared" si="12"/>
        <v>-97.952218430034137</v>
      </c>
      <c r="G68" s="99">
        <f t="shared" si="12"/>
        <v>-100</v>
      </c>
      <c r="H68" s="99">
        <f t="shared" si="12"/>
        <v>-6.9264069264069263</v>
      </c>
      <c r="I68" s="99" t="str">
        <f t="shared" si="12"/>
        <v>--</v>
      </c>
      <c r="J68" s="99">
        <f t="shared" si="12"/>
        <v>200</v>
      </c>
      <c r="K68" s="99">
        <f t="shared" si="12"/>
        <v>-100</v>
      </c>
      <c r="L68" s="99">
        <f t="shared" si="12"/>
        <v>857.89473684210532</v>
      </c>
      <c r="M68" s="99">
        <f t="shared" si="12"/>
        <v>-100</v>
      </c>
      <c r="N68" s="99">
        <f t="shared" si="12"/>
        <v>-28.027681660899646</v>
      </c>
      <c r="O68" s="83" t="s">
        <v>61</v>
      </c>
      <c r="P68" s="84" t="s">
        <v>61</v>
      </c>
      <c r="Q68" s="84" t="s">
        <v>61</v>
      </c>
      <c r="R68" s="84" t="s">
        <v>61</v>
      </c>
      <c r="S68" s="128" t="s">
        <v>61</v>
      </c>
      <c r="T68" s="108" t="s">
        <v>61</v>
      </c>
      <c r="U68" s="126">
        <f t="shared" si="12"/>
        <v>-28.027681660899646</v>
      </c>
      <c r="V68" s="161"/>
    </row>
    <row r="69" spans="1:22" s="143" customFormat="1" ht="12.75" customHeight="1" x14ac:dyDescent="0.2">
      <c r="A69" s="81" t="s">
        <v>30</v>
      </c>
      <c r="B69" s="99">
        <f>IFERROR(B66/B61*100-100,"--")</f>
        <v>381.25</v>
      </c>
      <c r="C69" s="99">
        <f t="shared" ref="C69:U69" si="13">IFERROR(C66/C61*100-100,"--")</f>
        <v>-100</v>
      </c>
      <c r="D69" s="99">
        <f t="shared" si="13"/>
        <v>7.5757575757575637</v>
      </c>
      <c r="E69" s="99">
        <f t="shared" si="13"/>
        <v>-54.545454545454547</v>
      </c>
      <c r="F69" s="99">
        <f t="shared" si="13"/>
        <v>-99.170697995853487</v>
      </c>
      <c r="G69" s="99">
        <f t="shared" si="13"/>
        <v>-100</v>
      </c>
      <c r="H69" s="99">
        <f t="shared" si="13"/>
        <v>6.1728395061728492</v>
      </c>
      <c r="I69" s="99" t="str">
        <f t="shared" si="13"/>
        <v>--</v>
      </c>
      <c r="J69" s="99">
        <f t="shared" si="13"/>
        <v>-33.962264150943398</v>
      </c>
      <c r="K69" s="99">
        <f t="shared" si="13"/>
        <v>-100</v>
      </c>
      <c r="L69" s="99">
        <f t="shared" si="13"/>
        <v>75</v>
      </c>
      <c r="M69" s="99">
        <f t="shared" si="13"/>
        <v>-100</v>
      </c>
      <c r="N69" s="99">
        <f t="shared" si="13"/>
        <v>-60.314810398282852</v>
      </c>
      <c r="O69" s="83" t="s">
        <v>61</v>
      </c>
      <c r="P69" s="84" t="s">
        <v>61</v>
      </c>
      <c r="Q69" s="84" t="s">
        <v>61</v>
      </c>
      <c r="R69" s="84" t="s">
        <v>61</v>
      </c>
      <c r="S69" s="128" t="s">
        <v>61</v>
      </c>
      <c r="T69" s="108" t="s">
        <v>61</v>
      </c>
      <c r="U69" s="126">
        <f t="shared" si="13"/>
        <v>-60.314810398282852</v>
      </c>
      <c r="V69" s="161"/>
    </row>
    <row r="70" spans="1:22" s="143" customFormat="1" ht="12.75" customHeight="1" x14ac:dyDescent="0.2">
      <c r="A70" s="81" t="s">
        <v>31</v>
      </c>
      <c r="B70" s="99">
        <f>IFERROR(B66/B56*100-100,"--")</f>
        <v>133.33333333333334</v>
      </c>
      <c r="C70" s="99">
        <f t="shared" ref="C70:U70" si="14">IFERROR(C66/C56*100-100,"--")</f>
        <v>-100</v>
      </c>
      <c r="D70" s="99">
        <f t="shared" si="14"/>
        <v>-44.961240310077521</v>
      </c>
      <c r="E70" s="99">
        <f t="shared" si="14"/>
        <v>-12.5</v>
      </c>
      <c r="F70" s="99">
        <f t="shared" si="14"/>
        <v>-99.295774647887328</v>
      </c>
      <c r="G70" s="99">
        <f t="shared" si="14"/>
        <v>-100</v>
      </c>
      <c r="H70" s="99">
        <f t="shared" si="14"/>
        <v>-45.362134688691235</v>
      </c>
      <c r="I70" s="99" t="str">
        <f t="shared" si="14"/>
        <v>--</v>
      </c>
      <c r="J70" s="99">
        <f t="shared" si="14"/>
        <v>-51.779563719862225</v>
      </c>
      <c r="K70" s="99">
        <f t="shared" si="14"/>
        <v>-100</v>
      </c>
      <c r="L70" s="99" t="str">
        <f t="shared" si="14"/>
        <v>--</v>
      </c>
      <c r="M70" s="99">
        <f t="shared" si="14"/>
        <v>-100</v>
      </c>
      <c r="N70" s="99">
        <f t="shared" si="14"/>
        <v>-69.865990583122056</v>
      </c>
      <c r="O70" s="83" t="s">
        <v>61</v>
      </c>
      <c r="P70" s="84" t="s">
        <v>61</v>
      </c>
      <c r="Q70" s="84" t="s">
        <v>61</v>
      </c>
      <c r="R70" s="84" t="s">
        <v>61</v>
      </c>
      <c r="S70" s="128" t="s">
        <v>61</v>
      </c>
      <c r="T70" s="108" t="s">
        <v>61</v>
      </c>
      <c r="U70" s="126">
        <f t="shared" si="14"/>
        <v>-69.865990583122056</v>
      </c>
      <c r="V70" s="161"/>
    </row>
    <row r="71" spans="1:22" s="143" customFormat="1" ht="12.75" customHeight="1" x14ac:dyDescent="0.2">
      <c r="A71" s="81" t="s">
        <v>35</v>
      </c>
      <c r="B71" s="160" t="str">
        <f>IFERROR(B66/B46*100-100,"--")</f>
        <v>--</v>
      </c>
      <c r="C71" s="160">
        <f t="shared" ref="C71:U71" si="15">IFERROR(C66/C46*100-100,"--")</f>
        <v>-100</v>
      </c>
      <c r="D71" s="160" t="str">
        <f t="shared" si="15"/>
        <v>--</v>
      </c>
      <c r="E71" s="160" t="str">
        <f t="shared" si="15"/>
        <v>--</v>
      </c>
      <c r="F71" s="160">
        <f t="shared" si="15"/>
        <v>-99.210006583278471</v>
      </c>
      <c r="G71" s="160" t="str">
        <f t="shared" si="15"/>
        <v>--</v>
      </c>
      <c r="H71" s="160">
        <f t="shared" si="15"/>
        <v>-69.760900140646982</v>
      </c>
      <c r="I71" s="160">
        <f t="shared" si="15"/>
        <v>-60.081190798376184</v>
      </c>
      <c r="J71" s="160">
        <f t="shared" si="15"/>
        <v>-71.583220568335591</v>
      </c>
      <c r="K71" s="160">
        <f t="shared" si="15"/>
        <v>-100</v>
      </c>
      <c r="L71" s="160">
        <f t="shared" si="15"/>
        <v>-71.111111111111114</v>
      </c>
      <c r="M71" s="160">
        <f t="shared" si="15"/>
        <v>-100</v>
      </c>
      <c r="N71" s="160">
        <f t="shared" si="15"/>
        <v>-77.928107176018045</v>
      </c>
      <c r="O71" s="83" t="s">
        <v>61</v>
      </c>
      <c r="P71" s="84" t="s">
        <v>61</v>
      </c>
      <c r="Q71" s="84" t="s">
        <v>61</v>
      </c>
      <c r="R71" s="84" t="s">
        <v>61</v>
      </c>
      <c r="S71" s="128" t="s">
        <v>61</v>
      </c>
      <c r="T71" s="108" t="s">
        <v>61</v>
      </c>
      <c r="U71" s="126">
        <f t="shared" si="15"/>
        <v>-77.928107176018045</v>
      </c>
      <c r="V71" s="161"/>
    </row>
    <row r="72" spans="1:22" s="143" customFormat="1" ht="13.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61"/>
    </row>
    <row r="73" spans="1:22" s="143" customFormat="1" ht="13.5" customHeight="1" x14ac:dyDescent="0.2">
      <c r="A73" s="212" t="str">
        <f>Annual!A33</f>
        <v>Source: Connecticut Board of Regents for Higher Education's Banner administrative data system,  SWRXS09 non-credit registration data extracted in November 2023 for the previous AY year.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161"/>
    </row>
    <row r="74" spans="1:22" s="143" customFormat="1" ht="13.5" customHeight="1" x14ac:dyDescent="0.2">
      <c r="A74" s="212" t="s">
        <v>62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161"/>
    </row>
    <row r="75" spans="1:22" s="143" customFormat="1" ht="27" customHeight="1" x14ac:dyDescent="0.2">
      <c r="A75" s="213" t="s">
        <v>63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161"/>
    </row>
    <row r="76" spans="1:22" s="143" customFormat="1" ht="13.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61"/>
    </row>
    <row r="77" spans="1:22" s="143" customFormat="1" ht="13.5" customHeight="1" x14ac:dyDescent="0.2">
      <c r="A77" s="215" t="str">
        <f>Annual!$A$37</f>
        <v xml:space="preserve">Produced by the Connecticut State Colleges and Universities, Office of Decision Support &amp; Institutional Research, November 17, 2022.  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161"/>
    </row>
    <row r="78" spans="1:22" s="143" customFormat="1" x14ac:dyDescent="0.2">
      <c r="A78" s="144" t="s">
        <v>51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61"/>
    </row>
    <row r="79" spans="1:22" s="143" customFormat="1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61"/>
    </row>
    <row r="80" spans="1:22" s="143" customFormat="1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61"/>
    </row>
    <row r="81" spans="1:22" s="143" customFormat="1" ht="36.75" customHeight="1" x14ac:dyDescent="0.3">
      <c r="A81" s="222" t="s">
        <v>76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161"/>
    </row>
    <row r="82" spans="1:22" s="143" customFormat="1" ht="17.25" x14ac:dyDescent="0.3">
      <c r="A82" s="145" t="s">
        <v>34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61"/>
    </row>
    <row r="83" spans="1:22" s="143" customFormat="1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94"/>
      <c r="P83" s="146"/>
      <c r="Q83" s="146"/>
      <c r="R83" s="146"/>
      <c r="S83" s="146"/>
      <c r="T83" s="146"/>
      <c r="U83" s="146"/>
      <c r="V83" s="161"/>
    </row>
    <row r="84" spans="1:22" s="143" customFormat="1" ht="12.75" customHeight="1" x14ac:dyDescent="0.2">
      <c r="A84" s="116" t="s">
        <v>0</v>
      </c>
      <c r="B84" s="216" t="s">
        <v>1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117"/>
      <c r="P84" s="216" t="s">
        <v>2</v>
      </c>
      <c r="Q84" s="217"/>
      <c r="R84" s="217"/>
      <c r="S84" s="217"/>
      <c r="T84" s="218"/>
      <c r="U84" s="219" t="s">
        <v>74</v>
      </c>
      <c r="V84" s="161"/>
    </row>
    <row r="85" spans="1:22" s="143" customFormat="1" ht="85.5" customHeight="1" x14ac:dyDescent="0.2">
      <c r="A85" s="116"/>
      <c r="B85" s="118" t="s">
        <v>3</v>
      </c>
      <c r="C85" s="119" t="s">
        <v>4</v>
      </c>
      <c r="D85" s="119" t="s">
        <v>5</v>
      </c>
      <c r="E85" s="119" t="s">
        <v>6</v>
      </c>
      <c r="F85" s="119" t="s">
        <v>7</v>
      </c>
      <c r="G85" s="119" t="s">
        <v>8</v>
      </c>
      <c r="H85" s="119" t="s">
        <v>9</v>
      </c>
      <c r="I85" s="119" t="s">
        <v>10</v>
      </c>
      <c r="J85" s="119" t="s">
        <v>11</v>
      </c>
      <c r="K85" s="120" t="s">
        <v>12</v>
      </c>
      <c r="L85" s="120" t="s">
        <v>13</v>
      </c>
      <c r="M85" s="120" t="s">
        <v>14</v>
      </c>
      <c r="N85" s="121" t="s">
        <v>75</v>
      </c>
      <c r="O85" s="122" t="s">
        <v>70</v>
      </c>
      <c r="P85" s="120" t="s">
        <v>15</v>
      </c>
      <c r="Q85" s="120" t="s">
        <v>16</v>
      </c>
      <c r="R85" s="120" t="s">
        <v>17</v>
      </c>
      <c r="S85" s="120" t="s">
        <v>18</v>
      </c>
      <c r="T85" s="121" t="s">
        <v>66</v>
      </c>
      <c r="U85" s="220"/>
      <c r="V85" s="161"/>
    </row>
    <row r="86" spans="1:22" s="143" customFormat="1" ht="21.75" customHeight="1" x14ac:dyDescent="0.2">
      <c r="A86" s="81" t="s">
        <v>19</v>
      </c>
      <c r="B86" s="105">
        <f t="shared" ref="B86:N86" si="16">(B6+B46)</f>
        <v>0</v>
      </c>
      <c r="C86" s="106">
        <f t="shared" si="16"/>
        <v>1050</v>
      </c>
      <c r="D86" s="106">
        <f t="shared" si="16"/>
        <v>5</v>
      </c>
      <c r="E86" s="106">
        <f t="shared" si="16"/>
        <v>114</v>
      </c>
      <c r="F86" s="106">
        <f t="shared" si="16"/>
        <v>2077</v>
      </c>
      <c r="G86" s="106">
        <f t="shared" si="16"/>
        <v>103</v>
      </c>
      <c r="H86" s="106">
        <f t="shared" si="16"/>
        <v>2485</v>
      </c>
      <c r="I86" s="106">
        <f t="shared" si="16"/>
        <v>949</v>
      </c>
      <c r="J86" s="106">
        <f t="shared" si="16"/>
        <v>2875</v>
      </c>
      <c r="K86" s="106">
        <f t="shared" si="16"/>
        <v>329</v>
      </c>
      <c r="L86" s="106">
        <f t="shared" si="16"/>
        <v>714</v>
      </c>
      <c r="M86" s="135">
        <f t="shared" si="16"/>
        <v>1156</v>
      </c>
      <c r="N86" s="135">
        <f t="shared" si="16"/>
        <v>11857</v>
      </c>
      <c r="O86" s="83" t="s">
        <v>61</v>
      </c>
      <c r="P86" s="107" t="s">
        <v>61</v>
      </c>
      <c r="Q86" s="107" t="s">
        <v>61</v>
      </c>
      <c r="R86" s="107" t="s">
        <v>61</v>
      </c>
      <c r="S86" s="107" t="s">
        <v>61</v>
      </c>
      <c r="T86" s="108" t="s">
        <v>61</v>
      </c>
      <c r="U86" s="85">
        <f t="shared" ref="U86:U91" si="17">(N86)</f>
        <v>11857</v>
      </c>
      <c r="V86" s="161"/>
    </row>
    <row r="87" spans="1:22" s="143" customFormat="1" ht="21.75" customHeight="1" x14ac:dyDescent="0.2">
      <c r="A87" s="81" t="s">
        <v>20</v>
      </c>
      <c r="B87" s="85">
        <f t="shared" ref="B87:N87" si="18">(B7+B47)</f>
        <v>68</v>
      </c>
      <c r="C87" s="91">
        <f t="shared" si="18"/>
        <v>1625</v>
      </c>
      <c r="D87" s="91">
        <f t="shared" si="18"/>
        <v>951</v>
      </c>
      <c r="E87" s="91">
        <f t="shared" si="18"/>
        <v>413</v>
      </c>
      <c r="F87" s="91">
        <f t="shared" si="18"/>
        <v>2406</v>
      </c>
      <c r="G87" s="91">
        <f t="shared" si="18"/>
        <v>415</v>
      </c>
      <c r="H87" s="91">
        <f t="shared" si="18"/>
        <v>1977</v>
      </c>
      <c r="I87" s="91">
        <f t="shared" si="18"/>
        <v>565</v>
      </c>
      <c r="J87" s="91">
        <f t="shared" si="18"/>
        <v>2942</v>
      </c>
      <c r="K87" s="91">
        <f t="shared" si="18"/>
        <v>346</v>
      </c>
      <c r="L87" s="91">
        <f t="shared" si="18"/>
        <v>370</v>
      </c>
      <c r="M87" s="147">
        <f t="shared" si="18"/>
        <v>970</v>
      </c>
      <c r="N87" s="82">
        <f t="shared" si="18"/>
        <v>13048</v>
      </c>
      <c r="O87" s="83" t="s">
        <v>61</v>
      </c>
      <c r="P87" s="107" t="s">
        <v>61</v>
      </c>
      <c r="Q87" s="107" t="s">
        <v>61</v>
      </c>
      <c r="R87" s="107" t="s">
        <v>61</v>
      </c>
      <c r="S87" s="107" t="s">
        <v>61</v>
      </c>
      <c r="T87" s="108" t="s">
        <v>61</v>
      </c>
      <c r="U87" s="85">
        <f t="shared" si="17"/>
        <v>13048</v>
      </c>
      <c r="V87" s="161"/>
    </row>
    <row r="88" spans="1:22" s="143" customFormat="1" ht="21.75" customHeight="1" x14ac:dyDescent="0.2">
      <c r="A88" s="81" t="s">
        <v>21</v>
      </c>
      <c r="B88" s="85">
        <f t="shared" ref="B88:N88" si="19">(B8+B48)</f>
        <v>49</v>
      </c>
      <c r="C88" s="91">
        <f t="shared" si="19"/>
        <v>1198</v>
      </c>
      <c r="D88" s="91">
        <f t="shared" si="19"/>
        <v>1360</v>
      </c>
      <c r="E88" s="91">
        <f t="shared" si="19"/>
        <v>286</v>
      </c>
      <c r="F88" s="91">
        <f t="shared" si="19"/>
        <v>2100</v>
      </c>
      <c r="G88" s="91">
        <f t="shared" si="19"/>
        <v>358</v>
      </c>
      <c r="H88" s="91">
        <f t="shared" si="19"/>
        <v>2176</v>
      </c>
      <c r="I88" s="91">
        <f t="shared" si="19"/>
        <v>408</v>
      </c>
      <c r="J88" s="91">
        <f t="shared" si="19"/>
        <v>2441</v>
      </c>
      <c r="K88" s="91">
        <f t="shared" si="19"/>
        <v>637</v>
      </c>
      <c r="L88" s="91">
        <f t="shared" si="19"/>
        <v>359</v>
      </c>
      <c r="M88" s="147">
        <f t="shared" si="19"/>
        <v>1144</v>
      </c>
      <c r="N88" s="82">
        <f t="shared" si="19"/>
        <v>12516</v>
      </c>
      <c r="O88" s="83" t="s">
        <v>61</v>
      </c>
      <c r="P88" s="107" t="s">
        <v>61</v>
      </c>
      <c r="Q88" s="107" t="s">
        <v>61</v>
      </c>
      <c r="R88" s="107" t="s">
        <v>61</v>
      </c>
      <c r="S88" s="107" t="s">
        <v>61</v>
      </c>
      <c r="T88" s="108" t="s">
        <v>61</v>
      </c>
      <c r="U88" s="85">
        <f t="shared" si="17"/>
        <v>12516</v>
      </c>
      <c r="V88" s="161"/>
    </row>
    <row r="89" spans="1:22" s="143" customFormat="1" ht="21.75" customHeight="1" x14ac:dyDescent="0.2">
      <c r="A89" s="81" t="s">
        <v>22</v>
      </c>
      <c r="B89" s="85">
        <f t="shared" ref="B89:N89" si="20">(B9+B49)</f>
        <v>129</v>
      </c>
      <c r="C89" s="91">
        <f t="shared" si="20"/>
        <v>1834</v>
      </c>
      <c r="D89" s="91">
        <f t="shared" si="20"/>
        <v>1282</v>
      </c>
      <c r="E89" s="91">
        <f t="shared" si="20"/>
        <v>114</v>
      </c>
      <c r="F89" s="91">
        <f t="shared" si="20"/>
        <v>2406</v>
      </c>
      <c r="G89" s="91">
        <f t="shared" si="20"/>
        <v>395</v>
      </c>
      <c r="H89" s="91">
        <f t="shared" si="20"/>
        <v>1813</v>
      </c>
      <c r="I89" s="91">
        <f t="shared" si="20"/>
        <v>470</v>
      </c>
      <c r="J89" s="91">
        <f t="shared" si="20"/>
        <v>2582</v>
      </c>
      <c r="K89" s="91">
        <f t="shared" si="20"/>
        <v>577</v>
      </c>
      <c r="L89" s="91">
        <f t="shared" si="20"/>
        <v>291</v>
      </c>
      <c r="M89" s="147">
        <f t="shared" si="20"/>
        <v>1523</v>
      </c>
      <c r="N89" s="82">
        <f t="shared" si="20"/>
        <v>13416</v>
      </c>
      <c r="O89" s="83" t="s">
        <v>61</v>
      </c>
      <c r="P89" s="107" t="s">
        <v>61</v>
      </c>
      <c r="Q89" s="107" t="s">
        <v>61</v>
      </c>
      <c r="R89" s="107" t="s">
        <v>61</v>
      </c>
      <c r="S89" s="107" t="s">
        <v>61</v>
      </c>
      <c r="T89" s="108" t="s">
        <v>61</v>
      </c>
      <c r="U89" s="85">
        <f t="shared" si="17"/>
        <v>13416</v>
      </c>
      <c r="V89" s="161"/>
    </row>
    <row r="90" spans="1:22" s="143" customFormat="1" ht="21.75" customHeight="1" x14ac:dyDescent="0.2">
      <c r="A90" s="86" t="s">
        <v>23</v>
      </c>
      <c r="B90" s="90">
        <f t="shared" ref="B90:N90" si="21">(B10+B50)</f>
        <v>58</v>
      </c>
      <c r="C90" s="93">
        <f t="shared" si="21"/>
        <v>1182</v>
      </c>
      <c r="D90" s="93">
        <f t="shared" si="21"/>
        <v>1144</v>
      </c>
      <c r="E90" s="93">
        <f t="shared" si="21"/>
        <v>189</v>
      </c>
      <c r="F90" s="93">
        <f t="shared" si="21"/>
        <v>2403</v>
      </c>
      <c r="G90" s="93">
        <f t="shared" si="21"/>
        <v>241</v>
      </c>
      <c r="H90" s="93">
        <f t="shared" si="21"/>
        <v>1902</v>
      </c>
      <c r="I90" s="93">
        <f t="shared" si="21"/>
        <v>489</v>
      </c>
      <c r="J90" s="93">
        <f t="shared" si="21"/>
        <v>2250</v>
      </c>
      <c r="K90" s="93">
        <f t="shared" si="21"/>
        <v>848</v>
      </c>
      <c r="L90" s="93">
        <f t="shared" si="21"/>
        <v>179</v>
      </c>
      <c r="M90" s="115">
        <f t="shared" si="21"/>
        <v>1514</v>
      </c>
      <c r="N90" s="87">
        <f t="shared" si="21"/>
        <v>12399</v>
      </c>
      <c r="O90" s="88" t="s">
        <v>61</v>
      </c>
      <c r="P90" s="109" t="s">
        <v>61</v>
      </c>
      <c r="Q90" s="109" t="s">
        <v>61</v>
      </c>
      <c r="R90" s="109" t="s">
        <v>61</v>
      </c>
      <c r="S90" s="109" t="s">
        <v>61</v>
      </c>
      <c r="T90" s="110" t="s">
        <v>61</v>
      </c>
      <c r="U90" s="90">
        <f t="shared" si="17"/>
        <v>12399</v>
      </c>
      <c r="V90" s="161"/>
    </row>
    <row r="91" spans="1:22" s="143" customFormat="1" ht="21.75" customHeight="1" x14ac:dyDescent="0.2">
      <c r="A91" s="81" t="s">
        <v>24</v>
      </c>
      <c r="B91" s="85">
        <f t="shared" ref="B91:N91" si="22">(B11+B51)</f>
        <v>168</v>
      </c>
      <c r="C91" s="91">
        <f t="shared" si="22"/>
        <v>1278</v>
      </c>
      <c r="D91" s="91">
        <f t="shared" si="22"/>
        <v>1061</v>
      </c>
      <c r="E91" s="91">
        <f t="shared" si="22"/>
        <v>198</v>
      </c>
      <c r="F91" s="91">
        <f t="shared" si="22"/>
        <v>2214</v>
      </c>
      <c r="G91" s="91">
        <f t="shared" si="22"/>
        <v>242</v>
      </c>
      <c r="H91" s="91">
        <f t="shared" si="22"/>
        <v>1693</v>
      </c>
      <c r="I91" s="91">
        <f t="shared" si="22"/>
        <v>549</v>
      </c>
      <c r="J91" s="91">
        <f t="shared" si="22"/>
        <v>2385</v>
      </c>
      <c r="K91" s="91">
        <f t="shared" si="22"/>
        <v>755</v>
      </c>
      <c r="L91" s="91">
        <f t="shared" si="22"/>
        <v>470</v>
      </c>
      <c r="M91" s="91">
        <f t="shared" si="22"/>
        <v>2014</v>
      </c>
      <c r="N91" s="82">
        <f t="shared" si="22"/>
        <v>13027</v>
      </c>
      <c r="O91" s="83" t="s">
        <v>61</v>
      </c>
      <c r="P91" s="107" t="s">
        <v>61</v>
      </c>
      <c r="Q91" s="107" t="s">
        <v>61</v>
      </c>
      <c r="R91" s="107" t="s">
        <v>61</v>
      </c>
      <c r="S91" s="107" t="s">
        <v>61</v>
      </c>
      <c r="T91" s="108" t="s">
        <v>61</v>
      </c>
      <c r="U91" s="85">
        <f t="shared" si="17"/>
        <v>13027</v>
      </c>
      <c r="V91" s="161"/>
    </row>
    <row r="92" spans="1:22" s="143" customFormat="1" ht="21.75" customHeight="1" x14ac:dyDescent="0.2">
      <c r="A92" s="81" t="s">
        <v>25</v>
      </c>
      <c r="B92" s="85">
        <f t="shared" ref="B92:N92" si="23">(B12+B52)</f>
        <v>143</v>
      </c>
      <c r="C92" s="91">
        <f t="shared" si="23"/>
        <v>1080</v>
      </c>
      <c r="D92" s="91">
        <f t="shared" si="23"/>
        <v>1100</v>
      </c>
      <c r="E92" s="91">
        <f t="shared" si="23"/>
        <v>92</v>
      </c>
      <c r="F92" s="91">
        <f t="shared" si="23"/>
        <v>2035</v>
      </c>
      <c r="G92" s="91">
        <f t="shared" si="23"/>
        <v>265</v>
      </c>
      <c r="H92" s="91">
        <f t="shared" si="23"/>
        <v>2061</v>
      </c>
      <c r="I92" s="91">
        <f t="shared" si="23"/>
        <v>469</v>
      </c>
      <c r="J92" s="91">
        <f t="shared" si="23"/>
        <v>2419</v>
      </c>
      <c r="K92" s="91">
        <f t="shared" si="23"/>
        <v>666</v>
      </c>
      <c r="L92" s="91">
        <f t="shared" si="23"/>
        <v>206</v>
      </c>
      <c r="M92" s="91">
        <f t="shared" si="23"/>
        <v>1872</v>
      </c>
      <c r="N92" s="82">
        <f t="shared" si="23"/>
        <v>12408</v>
      </c>
      <c r="O92" s="83" t="s">
        <v>61</v>
      </c>
      <c r="P92" s="107" t="s">
        <v>61</v>
      </c>
      <c r="Q92" s="107" t="s">
        <v>61</v>
      </c>
      <c r="R92" s="107" t="s">
        <v>61</v>
      </c>
      <c r="S92" s="107" t="s">
        <v>61</v>
      </c>
      <c r="T92" s="108" t="s">
        <v>61</v>
      </c>
      <c r="U92" s="85">
        <f t="shared" ref="U92:U102" si="24">(N92)</f>
        <v>12408</v>
      </c>
      <c r="V92" s="161"/>
    </row>
    <row r="93" spans="1:22" s="143" customFormat="1" ht="21.75" customHeight="1" x14ac:dyDescent="0.2">
      <c r="A93" s="81" t="s">
        <v>26</v>
      </c>
      <c r="B93" s="85">
        <f t="shared" ref="B93:N93" si="25">(B13+B53)</f>
        <v>195</v>
      </c>
      <c r="C93" s="91">
        <f t="shared" si="25"/>
        <v>1030</v>
      </c>
      <c r="D93" s="91">
        <f t="shared" si="25"/>
        <v>843</v>
      </c>
      <c r="E93" s="91">
        <f t="shared" si="25"/>
        <v>62</v>
      </c>
      <c r="F93" s="91">
        <f t="shared" si="25"/>
        <v>1911</v>
      </c>
      <c r="G93" s="91">
        <f t="shared" si="25"/>
        <v>347</v>
      </c>
      <c r="H93" s="91">
        <f t="shared" si="25"/>
        <v>1653</v>
      </c>
      <c r="I93" s="91">
        <f t="shared" si="25"/>
        <v>402</v>
      </c>
      <c r="J93" s="91">
        <f t="shared" si="25"/>
        <v>1893</v>
      </c>
      <c r="K93" s="91">
        <f t="shared" si="25"/>
        <v>484</v>
      </c>
      <c r="L93" s="91">
        <f t="shared" si="25"/>
        <v>587</v>
      </c>
      <c r="M93" s="91">
        <f t="shared" si="25"/>
        <v>1664</v>
      </c>
      <c r="N93" s="82">
        <f t="shared" si="25"/>
        <v>11071</v>
      </c>
      <c r="O93" s="83" t="s">
        <v>61</v>
      </c>
      <c r="P93" s="107" t="s">
        <v>61</v>
      </c>
      <c r="Q93" s="107" t="s">
        <v>61</v>
      </c>
      <c r="R93" s="107" t="s">
        <v>61</v>
      </c>
      <c r="S93" s="107" t="s">
        <v>61</v>
      </c>
      <c r="T93" s="108" t="s">
        <v>61</v>
      </c>
      <c r="U93" s="85">
        <f t="shared" si="24"/>
        <v>11071</v>
      </c>
      <c r="V93" s="161"/>
    </row>
    <row r="94" spans="1:22" s="143" customFormat="1" ht="21.75" customHeight="1" x14ac:dyDescent="0.2">
      <c r="A94" s="81" t="s">
        <v>27</v>
      </c>
      <c r="B94" s="85">
        <f t="shared" ref="B94:N94" si="26">(B14+B54)</f>
        <v>206</v>
      </c>
      <c r="C94" s="91">
        <f t="shared" si="26"/>
        <v>594</v>
      </c>
      <c r="D94" s="91">
        <f t="shared" si="26"/>
        <v>865</v>
      </c>
      <c r="E94" s="91">
        <f t="shared" si="26"/>
        <v>149</v>
      </c>
      <c r="F94" s="91">
        <f t="shared" si="26"/>
        <v>1924</v>
      </c>
      <c r="G94" s="91">
        <f t="shared" si="26"/>
        <v>433</v>
      </c>
      <c r="H94" s="91">
        <f t="shared" si="26"/>
        <v>1722</v>
      </c>
      <c r="I94" s="91">
        <f t="shared" si="26"/>
        <v>296</v>
      </c>
      <c r="J94" s="91">
        <f t="shared" si="26"/>
        <v>2200</v>
      </c>
      <c r="K94" s="91">
        <f t="shared" si="26"/>
        <v>579</v>
      </c>
      <c r="L94" s="91">
        <f t="shared" si="26"/>
        <v>1047</v>
      </c>
      <c r="M94" s="91">
        <f t="shared" si="26"/>
        <v>1736</v>
      </c>
      <c r="N94" s="82">
        <f t="shared" si="26"/>
        <v>11751</v>
      </c>
      <c r="O94" s="83" t="s">
        <v>61</v>
      </c>
      <c r="P94" s="107" t="s">
        <v>61</v>
      </c>
      <c r="Q94" s="107" t="s">
        <v>61</v>
      </c>
      <c r="R94" s="107" t="s">
        <v>61</v>
      </c>
      <c r="S94" s="107" t="s">
        <v>61</v>
      </c>
      <c r="T94" s="108" t="s">
        <v>61</v>
      </c>
      <c r="U94" s="85">
        <f t="shared" si="24"/>
        <v>11751</v>
      </c>
      <c r="V94" s="161"/>
    </row>
    <row r="95" spans="1:22" s="143" customFormat="1" ht="21.75" customHeight="1" x14ac:dyDescent="0.2">
      <c r="A95" s="92">
        <v>2012</v>
      </c>
      <c r="B95" s="90">
        <f t="shared" ref="B95:N95" si="27">(B15+B55)</f>
        <v>498</v>
      </c>
      <c r="C95" s="93">
        <f t="shared" si="27"/>
        <v>525</v>
      </c>
      <c r="D95" s="93">
        <f t="shared" si="27"/>
        <v>462</v>
      </c>
      <c r="E95" s="93">
        <f t="shared" si="27"/>
        <v>150</v>
      </c>
      <c r="F95" s="93">
        <f t="shared" si="27"/>
        <v>2014</v>
      </c>
      <c r="G95" s="93">
        <f t="shared" si="27"/>
        <v>556</v>
      </c>
      <c r="H95" s="93">
        <f t="shared" si="27"/>
        <v>1770</v>
      </c>
      <c r="I95" s="93">
        <f t="shared" si="27"/>
        <v>669</v>
      </c>
      <c r="J95" s="93">
        <f t="shared" si="27"/>
        <v>1691</v>
      </c>
      <c r="K95" s="93">
        <f t="shared" si="27"/>
        <v>626</v>
      </c>
      <c r="L95" s="93">
        <f t="shared" si="27"/>
        <v>439</v>
      </c>
      <c r="M95" s="93">
        <f t="shared" si="27"/>
        <v>1912</v>
      </c>
      <c r="N95" s="87">
        <f t="shared" si="27"/>
        <v>11312</v>
      </c>
      <c r="O95" s="88" t="s">
        <v>61</v>
      </c>
      <c r="P95" s="109" t="s">
        <v>61</v>
      </c>
      <c r="Q95" s="109" t="s">
        <v>61</v>
      </c>
      <c r="R95" s="109" t="s">
        <v>61</v>
      </c>
      <c r="S95" s="109" t="s">
        <v>61</v>
      </c>
      <c r="T95" s="110" t="s">
        <v>61</v>
      </c>
      <c r="U95" s="90">
        <f t="shared" si="24"/>
        <v>11312</v>
      </c>
      <c r="V95" s="161"/>
    </row>
    <row r="96" spans="1:22" s="143" customFormat="1" ht="21.75" customHeight="1" x14ac:dyDescent="0.2">
      <c r="A96" s="111">
        <v>2013</v>
      </c>
      <c r="B96" s="105">
        <f t="shared" ref="B96:N96" si="28">(B16+B56)</f>
        <v>231</v>
      </c>
      <c r="C96" s="106">
        <f t="shared" si="28"/>
        <v>701</v>
      </c>
      <c r="D96" s="106">
        <f t="shared" si="28"/>
        <v>441</v>
      </c>
      <c r="E96" s="106">
        <f t="shared" si="28"/>
        <v>144</v>
      </c>
      <c r="F96" s="106">
        <f t="shared" si="28"/>
        <v>2133</v>
      </c>
      <c r="G96" s="106">
        <f t="shared" si="28"/>
        <v>424</v>
      </c>
      <c r="H96" s="106">
        <f t="shared" si="28"/>
        <v>1333</v>
      </c>
      <c r="I96" s="106">
        <f t="shared" si="28"/>
        <v>189</v>
      </c>
      <c r="J96" s="106">
        <f t="shared" si="28"/>
        <v>1990</v>
      </c>
      <c r="K96" s="106">
        <f t="shared" si="28"/>
        <v>541</v>
      </c>
      <c r="L96" s="106">
        <f t="shared" si="28"/>
        <v>408</v>
      </c>
      <c r="M96" s="106">
        <f t="shared" si="28"/>
        <v>1754</v>
      </c>
      <c r="N96" s="112">
        <f t="shared" si="28"/>
        <v>10289</v>
      </c>
      <c r="O96" s="113" t="s">
        <v>61</v>
      </c>
      <c r="P96" s="114" t="s">
        <v>61</v>
      </c>
      <c r="Q96" s="114" t="s">
        <v>61</v>
      </c>
      <c r="R96" s="114" t="s">
        <v>61</v>
      </c>
      <c r="S96" s="114" t="s">
        <v>61</v>
      </c>
      <c r="T96" s="113" t="s">
        <v>61</v>
      </c>
      <c r="U96" s="105">
        <f t="shared" si="24"/>
        <v>10289</v>
      </c>
      <c r="V96" s="161"/>
    </row>
    <row r="97" spans="1:22" s="143" customFormat="1" ht="21.75" customHeight="1" x14ac:dyDescent="0.2">
      <c r="A97" s="132">
        <v>2014</v>
      </c>
      <c r="B97" s="85">
        <f t="shared" ref="B97:N97" si="29">(B17+B57)</f>
        <v>240</v>
      </c>
      <c r="C97" s="91">
        <f t="shared" si="29"/>
        <v>213</v>
      </c>
      <c r="D97" s="91">
        <f t="shared" si="29"/>
        <v>725</v>
      </c>
      <c r="E97" s="91">
        <f t="shared" si="29"/>
        <v>161</v>
      </c>
      <c r="F97" s="91">
        <f t="shared" si="29"/>
        <v>2089</v>
      </c>
      <c r="G97" s="91">
        <f t="shared" si="29"/>
        <v>277</v>
      </c>
      <c r="H97" s="91">
        <f t="shared" si="29"/>
        <v>1123</v>
      </c>
      <c r="I97" s="91">
        <f t="shared" si="29"/>
        <v>250</v>
      </c>
      <c r="J97" s="91">
        <f t="shared" si="29"/>
        <v>1457</v>
      </c>
      <c r="K97" s="91">
        <f t="shared" si="29"/>
        <v>380</v>
      </c>
      <c r="L97" s="91">
        <f t="shared" si="29"/>
        <v>459</v>
      </c>
      <c r="M97" s="147">
        <f t="shared" si="29"/>
        <v>1831</v>
      </c>
      <c r="N97" s="147">
        <f t="shared" si="29"/>
        <v>9205</v>
      </c>
      <c r="O97" s="83" t="s">
        <v>61</v>
      </c>
      <c r="P97" s="107" t="s">
        <v>61</v>
      </c>
      <c r="Q97" s="107" t="s">
        <v>61</v>
      </c>
      <c r="R97" s="107" t="s">
        <v>61</v>
      </c>
      <c r="S97" s="107" t="s">
        <v>61</v>
      </c>
      <c r="T97" s="83" t="s">
        <v>61</v>
      </c>
      <c r="U97" s="91">
        <f t="shared" si="24"/>
        <v>9205</v>
      </c>
      <c r="V97" s="161"/>
    </row>
    <row r="98" spans="1:22" s="143" customFormat="1" ht="21.75" customHeight="1" x14ac:dyDescent="0.2">
      <c r="A98" s="132">
        <v>2015</v>
      </c>
      <c r="B98" s="91">
        <f t="shared" ref="B98:N98" si="30">(B18+B58)</f>
        <v>352</v>
      </c>
      <c r="C98" s="91">
        <f t="shared" si="30"/>
        <v>362</v>
      </c>
      <c r="D98" s="91">
        <f t="shared" si="30"/>
        <v>838</v>
      </c>
      <c r="E98" s="91">
        <f t="shared" si="30"/>
        <v>212</v>
      </c>
      <c r="F98" s="91">
        <f t="shared" si="30"/>
        <v>1962</v>
      </c>
      <c r="G98" s="91">
        <f t="shared" si="30"/>
        <v>531</v>
      </c>
      <c r="H98" s="91">
        <f t="shared" si="30"/>
        <v>872</v>
      </c>
      <c r="I98" s="91">
        <f t="shared" si="30"/>
        <v>113</v>
      </c>
      <c r="J98" s="91">
        <f t="shared" si="30"/>
        <v>1558</v>
      </c>
      <c r="K98" s="91">
        <f t="shared" si="30"/>
        <v>469</v>
      </c>
      <c r="L98" s="91">
        <f t="shared" si="30"/>
        <v>396</v>
      </c>
      <c r="M98" s="147">
        <f t="shared" si="30"/>
        <v>1617</v>
      </c>
      <c r="N98" s="82">
        <f t="shared" si="30"/>
        <v>9282</v>
      </c>
      <c r="O98" s="83" t="s">
        <v>61</v>
      </c>
      <c r="P98" s="107" t="s">
        <v>61</v>
      </c>
      <c r="Q98" s="107" t="s">
        <v>61</v>
      </c>
      <c r="R98" s="107" t="s">
        <v>61</v>
      </c>
      <c r="S98" s="129" t="s">
        <v>61</v>
      </c>
      <c r="T98" s="83" t="s">
        <v>61</v>
      </c>
      <c r="U98" s="91">
        <f t="shared" si="24"/>
        <v>9282</v>
      </c>
      <c r="V98" s="161"/>
    </row>
    <row r="99" spans="1:22" s="143" customFormat="1" ht="21.75" customHeight="1" x14ac:dyDescent="0.2">
      <c r="A99" s="81">
        <v>2016</v>
      </c>
      <c r="B99" s="85">
        <v>250</v>
      </c>
      <c r="C99" s="91">
        <v>1057</v>
      </c>
      <c r="D99" s="91">
        <v>915</v>
      </c>
      <c r="E99" s="91">
        <v>241</v>
      </c>
      <c r="F99" s="91">
        <v>1942</v>
      </c>
      <c r="G99" s="91">
        <v>439</v>
      </c>
      <c r="H99" s="91">
        <v>1071</v>
      </c>
      <c r="I99" s="91">
        <v>130</v>
      </c>
      <c r="J99" s="91">
        <v>1645</v>
      </c>
      <c r="K99" s="91">
        <v>317</v>
      </c>
      <c r="L99" s="91">
        <v>204</v>
      </c>
      <c r="M99" s="91">
        <v>1580</v>
      </c>
      <c r="N99" s="82">
        <f>SUM(B99:M99)</f>
        <v>9791</v>
      </c>
      <c r="O99" s="83" t="s">
        <v>61</v>
      </c>
      <c r="P99" s="107" t="s">
        <v>61</v>
      </c>
      <c r="Q99" s="107" t="s">
        <v>61</v>
      </c>
      <c r="R99" s="107" t="s">
        <v>61</v>
      </c>
      <c r="S99" s="129" t="s">
        <v>61</v>
      </c>
      <c r="T99" s="128" t="s">
        <v>61</v>
      </c>
      <c r="U99" s="91">
        <f t="shared" si="24"/>
        <v>9791</v>
      </c>
      <c r="V99" s="161"/>
    </row>
    <row r="100" spans="1:22" s="143" customFormat="1" ht="21.75" customHeight="1" x14ac:dyDescent="0.2">
      <c r="A100" s="86">
        <v>2017</v>
      </c>
      <c r="B100" s="90">
        <v>262</v>
      </c>
      <c r="C100" s="93">
        <v>804</v>
      </c>
      <c r="D100" s="93">
        <v>614</v>
      </c>
      <c r="E100" s="93">
        <v>126</v>
      </c>
      <c r="F100" s="93">
        <v>2254</v>
      </c>
      <c r="G100" s="93">
        <v>371</v>
      </c>
      <c r="H100" s="93">
        <v>859</v>
      </c>
      <c r="I100" s="93">
        <v>176</v>
      </c>
      <c r="J100" s="93">
        <v>1475</v>
      </c>
      <c r="K100" s="93">
        <v>380</v>
      </c>
      <c r="L100" s="93">
        <v>274</v>
      </c>
      <c r="M100" s="93">
        <v>1411</v>
      </c>
      <c r="N100" s="87">
        <f>SUM(B100:M100)</f>
        <v>9006</v>
      </c>
      <c r="O100" s="88" t="s">
        <v>61</v>
      </c>
      <c r="P100" s="109" t="s">
        <v>61</v>
      </c>
      <c r="Q100" s="109" t="s">
        <v>61</v>
      </c>
      <c r="R100" s="109" t="s">
        <v>61</v>
      </c>
      <c r="S100" s="133" t="s">
        <v>61</v>
      </c>
      <c r="T100" s="134" t="s">
        <v>61</v>
      </c>
      <c r="U100" s="93">
        <f t="shared" si="24"/>
        <v>9006</v>
      </c>
      <c r="V100" s="161"/>
    </row>
    <row r="101" spans="1:22" s="143" customFormat="1" ht="21.75" customHeight="1" x14ac:dyDescent="0.2">
      <c r="A101" s="81">
        <v>2018</v>
      </c>
      <c r="B101" s="85">
        <v>224</v>
      </c>
      <c r="C101" s="91">
        <v>957</v>
      </c>
      <c r="D101" s="91">
        <v>762</v>
      </c>
      <c r="E101" s="91">
        <v>304</v>
      </c>
      <c r="F101" s="91">
        <v>1826</v>
      </c>
      <c r="G101" s="91">
        <v>303</v>
      </c>
      <c r="H101" s="91">
        <v>784</v>
      </c>
      <c r="I101" s="91">
        <v>125</v>
      </c>
      <c r="J101" s="91">
        <v>1510</v>
      </c>
      <c r="K101" s="91">
        <v>344</v>
      </c>
      <c r="L101" s="91">
        <v>306</v>
      </c>
      <c r="M101" s="91">
        <v>1414</v>
      </c>
      <c r="N101" s="82">
        <f>SUM(B101:M101)</f>
        <v>8859</v>
      </c>
      <c r="O101" s="83" t="s">
        <v>61</v>
      </c>
      <c r="P101" s="107" t="s">
        <v>61</v>
      </c>
      <c r="Q101" s="107" t="s">
        <v>61</v>
      </c>
      <c r="R101" s="107" t="s">
        <v>61</v>
      </c>
      <c r="S101" s="129" t="s">
        <v>61</v>
      </c>
      <c r="T101" s="128" t="s">
        <v>61</v>
      </c>
      <c r="U101" s="91">
        <f t="shared" si="24"/>
        <v>8859</v>
      </c>
      <c r="V101" s="161"/>
    </row>
    <row r="102" spans="1:22" s="143" customFormat="1" ht="21.75" customHeight="1" x14ac:dyDescent="0.2">
      <c r="A102" s="132">
        <v>2019</v>
      </c>
      <c r="B102" s="85">
        <v>416</v>
      </c>
      <c r="C102" s="91">
        <v>310</v>
      </c>
      <c r="D102" s="91">
        <v>674</v>
      </c>
      <c r="E102" s="91">
        <v>231</v>
      </c>
      <c r="F102" s="91">
        <v>2073</v>
      </c>
      <c r="G102" s="91">
        <v>325</v>
      </c>
      <c r="H102" s="91">
        <v>674</v>
      </c>
      <c r="I102" s="91">
        <v>93</v>
      </c>
      <c r="J102" s="91">
        <v>1391</v>
      </c>
      <c r="K102" s="91">
        <v>263</v>
      </c>
      <c r="L102" s="91">
        <v>161</v>
      </c>
      <c r="M102" s="91">
        <v>1176</v>
      </c>
      <c r="N102" s="82">
        <f>SUM(B102:M102)</f>
        <v>7787</v>
      </c>
      <c r="O102" s="83" t="s">
        <v>61</v>
      </c>
      <c r="P102" s="184" t="s">
        <v>61</v>
      </c>
      <c r="Q102" s="107" t="s">
        <v>61</v>
      </c>
      <c r="R102" s="107" t="s">
        <v>61</v>
      </c>
      <c r="S102" s="129" t="s">
        <v>61</v>
      </c>
      <c r="T102" s="83" t="s">
        <v>61</v>
      </c>
      <c r="U102" s="85">
        <f t="shared" si="24"/>
        <v>7787</v>
      </c>
      <c r="V102" s="161"/>
    </row>
    <row r="103" spans="1:22" s="143" customFormat="1" ht="21.75" customHeight="1" x14ac:dyDescent="0.2">
      <c r="A103" s="81">
        <v>2020</v>
      </c>
      <c r="B103" s="85">
        <v>298</v>
      </c>
      <c r="C103" s="91">
        <v>362</v>
      </c>
      <c r="D103" s="91">
        <v>522</v>
      </c>
      <c r="E103" s="91">
        <v>238</v>
      </c>
      <c r="F103" s="91">
        <v>1827</v>
      </c>
      <c r="G103" s="91">
        <v>460</v>
      </c>
      <c r="H103" s="91">
        <v>627</v>
      </c>
      <c r="I103" s="91">
        <v>71</v>
      </c>
      <c r="J103" s="91">
        <v>1361</v>
      </c>
      <c r="K103" s="91">
        <v>132</v>
      </c>
      <c r="L103" s="91">
        <v>150</v>
      </c>
      <c r="M103" s="147">
        <v>1107</v>
      </c>
      <c r="N103" s="82">
        <f t="shared" ref="N103:N105" si="31">SUM(B103:M103)</f>
        <v>7155</v>
      </c>
      <c r="O103" s="83" t="s">
        <v>61</v>
      </c>
      <c r="P103" s="184" t="s">
        <v>61</v>
      </c>
      <c r="Q103" s="107" t="s">
        <v>61</v>
      </c>
      <c r="R103" s="107" t="s">
        <v>61</v>
      </c>
      <c r="S103" s="129" t="s">
        <v>61</v>
      </c>
      <c r="T103" s="83" t="s">
        <v>61</v>
      </c>
      <c r="U103" s="91">
        <f>N103</f>
        <v>7155</v>
      </c>
      <c r="V103" s="161"/>
    </row>
    <row r="104" spans="1:22" s="143" customFormat="1" ht="21.75" customHeight="1" x14ac:dyDescent="0.2">
      <c r="A104" s="132">
        <v>2021</v>
      </c>
      <c r="B104" s="85">
        <v>202</v>
      </c>
      <c r="C104" s="91">
        <v>86</v>
      </c>
      <c r="D104" s="91">
        <v>455</v>
      </c>
      <c r="E104" s="91">
        <v>395</v>
      </c>
      <c r="F104" s="91">
        <v>132</v>
      </c>
      <c r="G104" s="91">
        <v>390</v>
      </c>
      <c r="H104" s="91">
        <v>233</v>
      </c>
      <c r="I104" s="91">
        <v>77</v>
      </c>
      <c r="J104" s="91">
        <v>173</v>
      </c>
      <c r="K104" s="91">
        <v>136</v>
      </c>
      <c r="L104" s="91">
        <v>109</v>
      </c>
      <c r="M104" s="147">
        <v>332</v>
      </c>
      <c r="N104" s="82">
        <f t="shared" si="31"/>
        <v>2720</v>
      </c>
      <c r="O104" s="83" t="s">
        <v>61</v>
      </c>
      <c r="P104" s="184" t="s">
        <v>61</v>
      </c>
      <c r="Q104" s="107" t="s">
        <v>61</v>
      </c>
      <c r="R104" s="107" t="s">
        <v>61</v>
      </c>
      <c r="S104" s="129" t="s">
        <v>61</v>
      </c>
      <c r="T104" s="83" t="s">
        <v>61</v>
      </c>
      <c r="U104" s="85">
        <f>N104</f>
        <v>2720</v>
      </c>
      <c r="V104" s="161"/>
    </row>
    <row r="105" spans="1:22" s="143" customFormat="1" ht="21.75" customHeight="1" x14ac:dyDescent="0.2">
      <c r="A105" s="92">
        <v>2022</v>
      </c>
      <c r="B105" s="90">
        <v>91</v>
      </c>
      <c r="C105" s="93">
        <v>201</v>
      </c>
      <c r="D105" s="93">
        <v>521</v>
      </c>
      <c r="E105" s="93">
        <v>198</v>
      </c>
      <c r="F105" s="93">
        <v>857</v>
      </c>
      <c r="G105" s="93">
        <v>189</v>
      </c>
      <c r="H105" s="93">
        <v>704</v>
      </c>
      <c r="I105" s="93">
        <v>51</v>
      </c>
      <c r="J105" s="93">
        <v>493</v>
      </c>
      <c r="K105" s="93">
        <v>270</v>
      </c>
      <c r="L105" s="93">
        <v>348</v>
      </c>
      <c r="M105" s="93">
        <v>1209</v>
      </c>
      <c r="N105" s="87">
        <f t="shared" si="31"/>
        <v>5132</v>
      </c>
      <c r="O105" s="88" t="s">
        <v>61</v>
      </c>
      <c r="P105" s="109" t="s">
        <v>61</v>
      </c>
      <c r="Q105" s="109" t="s">
        <v>61</v>
      </c>
      <c r="R105" s="109" t="s">
        <v>61</v>
      </c>
      <c r="S105" s="109" t="s">
        <v>61</v>
      </c>
      <c r="T105" s="88" t="s">
        <v>61</v>
      </c>
      <c r="U105" s="90">
        <f>N105</f>
        <v>5132</v>
      </c>
      <c r="V105" s="161"/>
    </row>
    <row r="106" spans="1:22" s="143" customFormat="1" ht="21.75" customHeight="1" x14ac:dyDescent="0.2">
      <c r="A106" s="202">
        <v>2023</v>
      </c>
      <c r="B106" s="198">
        <v>259</v>
      </c>
      <c r="C106" s="196">
        <v>106</v>
      </c>
      <c r="D106" s="196">
        <v>681</v>
      </c>
      <c r="E106" s="196">
        <v>131</v>
      </c>
      <c r="F106" s="196">
        <v>191</v>
      </c>
      <c r="G106" s="196">
        <v>162</v>
      </c>
      <c r="H106" s="196">
        <v>675</v>
      </c>
      <c r="I106" s="196">
        <v>737</v>
      </c>
      <c r="J106" s="196">
        <v>1093</v>
      </c>
      <c r="K106" s="196">
        <v>196</v>
      </c>
      <c r="L106" s="196">
        <v>231</v>
      </c>
      <c r="M106" s="196">
        <v>233</v>
      </c>
      <c r="N106" s="201">
        <v>4695</v>
      </c>
      <c r="O106" s="195" t="s">
        <v>61</v>
      </c>
      <c r="P106" s="205" t="s">
        <v>61</v>
      </c>
      <c r="Q106" s="205" t="s">
        <v>61</v>
      </c>
      <c r="R106" s="205" t="s">
        <v>61</v>
      </c>
      <c r="S106" s="205" t="s">
        <v>61</v>
      </c>
      <c r="T106" s="195" t="s">
        <v>61</v>
      </c>
      <c r="U106" s="196">
        <f>N106</f>
        <v>4695</v>
      </c>
      <c r="V106" s="161"/>
    </row>
    <row r="107" spans="1:22" s="143" customFormat="1" ht="12.75" customHeight="1" x14ac:dyDescent="0.2">
      <c r="A107" s="94" t="s">
        <v>28</v>
      </c>
      <c r="B107" s="85"/>
      <c r="C107" s="91"/>
      <c r="D107" s="91"/>
      <c r="E107" s="91"/>
      <c r="F107" s="91"/>
      <c r="G107" s="91"/>
      <c r="H107" s="91"/>
      <c r="I107" s="91"/>
      <c r="J107" s="91"/>
      <c r="K107" s="123"/>
      <c r="L107" s="123"/>
      <c r="M107" s="124"/>
      <c r="N107" s="124"/>
      <c r="O107" s="125"/>
      <c r="P107" s="123"/>
      <c r="Q107" s="123"/>
      <c r="R107" s="123"/>
      <c r="S107" s="123"/>
      <c r="T107" s="125"/>
      <c r="U107" s="91"/>
      <c r="V107" s="161"/>
    </row>
    <row r="108" spans="1:22" s="149" customFormat="1" ht="12.75" customHeight="1" x14ac:dyDescent="0.2">
      <c r="A108" s="81" t="s">
        <v>29</v>
      </c>
      <c r="B108" s="99">
        <f>IFERROR(B106/B105*100-100,"--")</f>
        <v>184.61538461538464</v>
      </c>
      <c r="C108" s="99">
        <f t="shared" ref="C108:U108" si="32">IFERROR(C106/C105*100-100,"--")</f>
        <v>-47.263681592039795</v>
      </c>
      <c r="D108" s="99">
        <f t="shared" si="32"/>
        <v>30.710172744721689</v>
      </c>
      <c r="E108" s="99">
        <f t="shared" si="32"/>
        <v>-33.838383838383834</v>
      </c>
      <c r="F108" s="99">
        <f t="shared" si="32"/>
        <v>-77.712952158693113</v>
      </c>
      <c r="G108" s="99">
        <f t="shared" si="32"/>
        <v>-14.285714285714292</v>
      </c>
      <c r="H108" s="99">
        <f t="shared" si="32"/>
        <v>-4.1193181818181728</v>
      </c>
      <c r="I108" s="99">
        <f t="shared" si="32"/>
        <v>1345.0980392156862</v>
      </c>
      <c r="J108" s="99">
        <f t="shared" si="32"/>
        <v>121.70385395537525</v>
      </c>
      <c r="K108" s="99">
        <f t="shared" si="32"/>
        <v>-27.407407407407405</v>
      </c>
      <c r="L108" s="99">
        <f t="shared" si="32"/>
        <v>-33.620689655172413</v>
      </c>
      <c r="M108" s="99">
        <f t="shared" si="32"/>
        <v>-80.727874276261375</v>
      </c>
      <c r="N108" s="99">
        <f t="shared" si="32"/>
        <v>-8.5151987529228421</v>
      </c>
      <c r="O108" s="83" t="s">
        <v>61</v>
      </c>
      <c r="P108" s="84" t="s">
        <v>61</v>
      </c>
      <c r="Q108" s="84" t="s">
        <v>61</v>
      </c>
      <c r="R108" s="84" t="s">
        <v>61</v>
      </c>
      <c r="S108" s="128" t="s">
        <v>61</v>
      </c>
      <c r="T108" s="108" t="s">
        <v>61</v>
      </c>
      <c r="U108" s="126">
        <f t="shared" si="32"/>
        <v>-8.5151987529228421</v>
      </c>
      <c r="V108" s="123"/>
    </row>
    <row r="109" spans="1:22" s="143" customFormat="1" ht="12.75" customHeight="1" x14ac:dyDescent="0.2">
      <c r="A109" s="81" t="s">
        <v>30</v>
      </c>
      <c r="B109" s="99">
        <f>IFERROR(B106/B101*100-100,"--")</f>
        <v>15.625</v>
      </c>
      <c r="C109" s="99">
        <f t="shared" ref="C109:U109" si="33">IFERROR(C106/C101*100-100,"--")</f>
        <v>-88.923719958202724</v>
      </c>
      <c r="D109" s="99">
        <f t="shared" si="33"/>
        <v>-10.629921259842519</v>
      </c>
      <c r="E109" s="99">
        <f t="shared" si="33"/>
        <v>-56.90789473684211</v>
      </c>
      <c r="F109" s="99">
        <f t="shared" si="33"/>
        <v>-89.539978094194964</v>
      </c>
      <c r="G109" s="99">
        <f t="shared" si="33"/>
        <v>-46.53465346534653</v>
      </c>
      <c r="H109" s="99">
        <f t="shared" si="33"/>
        <v>-13.903061224489804</v>
      </c>
      <c r="I109" s="99">
        <f t="shared" si="33"/>
        <v>489.6</v>
      </c>
      <c r="J109" s="99">
        <f t="shared" si="33"/>
        <v>-27.615894039735096</v>
      </c>
      <c r="K109" s="99">
        <f t="shared" si="33"/>
        <v>-43.02325581395349</v>
      </c>
      <c r="L109" s="99">
        <f t="shared" si="33"/>
        <v>-24.509803921568633</v>
      </c>
      <c r="M109" s="99">
        <f t="shared" si="33"/>
        <v>-83.521923620933521</v>
      </c>
      <c r="N109" s="99">
        <f t="shared" si="33"/>
        <v>-47.003047748052829</v>
      </c>
      <c r="O109" s="83" t="s">
        <v>61</v>
      </c>
      <c r="P109" s="84" t="s">
        <v>61</v>
      </c>
      <c r="Q109" s="84" t="s">
        <v>61</v>
      </c>
      <c r="R109" s="84" t="s">
        <v>61</v>
      </c>
      <c r="S109" s="128" t="s">
        <v>61</v>
      </c>
      <c r="T109" s="108" t="s">
        <v>61</v>
      </c>
      <c r="U109" s="126">
        <f t="shared" si="33"/>
        <v>-47.003047748052829</v>
      </c>
      <c r="V109" s="161"/>
    </row>
    <row r="110" spans="1:22" s="143" customFormat="1" ht="12.75" customHeight="1" x14ac:dyDescent="0.2">
      <c r="A110" s="81" t="s">
        <v>31</v>
      </c>
      <c r="B110" s="99">
        <f>IFERROR(B106/B96*100-100,"--")</f>
        <v>12.12121212121211</v>
      </c>
      <c r="C110" s="99">
        <f t="shared" ref="C110:U110" si="34">IFERROR(C106/C96*100-100,"--")</f>
        <v>-84.878744650499286</v>
      </c>
      <c r="D110" s="99">
        <f t="shared" si="34"/>
        <v>54.421768707482983</v>
      </c>
      <c r="E110" s="99">
        <f t="shared" si="34"/>
        <v>-9.0277777777777857</v>
      </c>
      <c r="F110" s="99">
        <f t="shared" si="34"/>
        <v>-91.045475855602433</v>
      </c>
      <c r="G110" s="99">
        <f t="shared" si="34"/>
        <v>-61.79245283018868</v>
      </c>
      <c r="H110" s="99">
        <f t="shared" si="34"/>
        <v>-49.362340585146292</v>
      </c>
      <c r="I110" s="99">
        <f t="shared" si="34"/>
        <v>289.94708994708998</v>
      </c>
      <c r="J110" s="99">
        <f t="shared" si="34"/>
        <v>-45.075376884422113</v>
      </c>
      <c r="K110" s="99">
        <f t="shared" si="34"/>
        <v>-63.77079482439926</v>
      </c>
      <c r="L110" s="99">
        <f t="shared" si="34"/>
        <v>-43.382352941176471</v>
      </c>
      <c r="M110" s="99">
        <f t="shared" si="34"/>
        <v>-86.716077537058155</v>
      </c>
      <c r="N110" s="99">
        <f t="shared" si="34"/>
        <v>-54.368743318106716</v>
      </c>
      <c r="O110" s="83" t="s">
        <v>61</v>
      </c>
      <c r="P110" s="84" t="s">
        <v>61</v>
      </c>
      <c r="Q110" s="84" t="s">
        <v>61</v>
      </c>
      <c r="R110" s="84" t="s">
        <v>61</v>
      </c>
      <c r="S110" s="128" t="s">
        <v>61</v>
      </c>
      <c r="T110" s="108" t="s">
        <v>61</v>
      </c>
      <c r="U110" s="126">
        <f t="shared" si="34"/>
        <v>-54.368743318106716</v>
      </c>
      <c r="V110" s="161"/>
    </row>
    <row r="111" spans="1:22" s="143" customFormat="1" ht="12.75" customHeight="1" x14ac:dyDescent="0.2">
      <c r="A111" s="81" t="s">
        <v>35</v>
      </c>
      <c r="B111" s="160" t="str">
        <f>IFERROR(B106/B86*100-100,"--")</f>
        <v>--</v>
      </c>
      <c r="C111" s="160">
        <f t="shared" ref="C111:U111" si="35">IFERROR(C106/C86*100-100,"--")</f>
        <v>-89.904761904761898</v>
      </c>
      <c r="D111" s="160">
        <f t="shared" si="35"/>
        <v>13519.999999999998</v>
      </c>
      <c r="E111" s="160">
        <f t="shared" si="35"/>
        <v>14.912280701754383</v>
      </c>
      <c r="F111" s="160">
        <f t="shared" si="35"/>
        <v>-90.804044294655753</v>
      </c>
      <c r="G111" s="160">
        <f t="shared" si="35"/>
        <v>57.281553398058236</v>
      </c>
      <c r="H111" s="160">
        <f t="shared" si="35"/>
        <v>-72.837022132796776</v>
      </c>
      <c r="I111" s="160">
        <f t="shared" si="35"/>
        <v>-22.339304531085361</v>
      </c>
      <c r="J111" s="160">
        <f t="shared" si="35"/>
        <v>-61.982608695652175</v>
      </c>
      <c r="K111" s="160">
        <f t="shared" si="35"/>
        <v>-40.425531914893618</v>
      </c>
      <c r="L111" s="160">
        <f t="shared" si="35"/>
        <v>-67.64705882352942</v>
      </c>
      <c r="M111" s="160">
        <f t="shared" si="35"/>
        <v>-79.844290657439444</v>
      </c>
      <c r="N111" s="160">
        <f t="shared" si="35"/>
        <v>-60.40313738719744</v>
      </c>
      <c r="O111" s="83" t="s">
        <v>61</v>
      </c>
      <c r="P111" s="84" t="s">
        <v>61</v>
      </c>
      <c r="Q111" s="84" t="s">
        <v>61</v>
      </c>
      <c r="R111" s="84" t="s">
        <v>61</v>
      </c>
      <c r="S111" s="128" t="s">
        <v>61</v>
      </c>
      <c r="T111" s="108" t="s">
        <v>61</v>
      </c>
      <c r="U111" s="126">
        <f t="shared" si="35"/>
        <v>-60.40313738719744</v>
      </c>
      <c r="V111" s="161"/>
    </row>
    <row r="112" spans="1:22" s="143" customFormat="1" ht="13.5" customHeight="1" x14ac:dyDescent="0.2">
      <c r="A112" s="81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48"/>
      <c r="O112" s="84"/>
      <c r="P112" s="107"/>
      <c r="Q112" s="107"/>
      <c r="R112" s="107"/>
      <c r="S112" s="107"/>
      <c r="T112" s="107"/>
      <c r="U112" s="127"/>
      <c r="V112" s="161"/>
    </row>
    <row r="113" spans="1:22" s="143" customFormat="1" ht="13.5" customHeight="1" x14ac:dyDescent="0.2">
      <c r="A113" s="212" t="str">
        <f>Annual!A33</f>
        <v>Source: Connecticut Board of Regents for Higher Education's Banner administrative data system,  SWRXS09 non-credit registration data extracted in November 2023 for the previous AY year.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161"/>
    </row>
    <row r="114" spans="1:22" ht="13.5" customHeight="1" x14ac:dyDescent="0.2">
      <c r="A114" s="212" t="s">
        <v>62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1:22" s="50" customFormat="1" ht="27" customHeight="1" x14ac:dyDescent="0.2">
      <c r="A115" s="213" t="s">
        <v>63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15"/>
    </row>
    <row r="116" spans="1:22" ht="13.5" customHeigh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1"/>
    </row>
    <row r="117" spans="1:22" ht="13.5" customHeight="1" x14ac:dyDescent="0.2">
      <c r="A117" s="215" t="str">
        <f>Annual!$A$37</f>
        <v xml:space="preserve">Produced by the Connecticut State Colleges and Universities, Office of Decision Support &amp; Institutional Research, November 17, 2022.  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</row>
    <row r="118" spans="1:22" ht="16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2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3"/>
    </row>
    <row r="121" spans="1:22" ht="18.600000000000001" customHeight="1" x14ac:dyDescent="0.25">
      <c r="A121" s="45" t="s">
        <v>85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2" ht="21.75" customHeight="1" x14ac:dyDescent="0.25">
      <c r="A122" s="45" t="s">
        <v>34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2" ht="21.7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70"/>
      <c r="P123" s="47"/>
      <c r="Q123" s="47"/>
      <c r="R123" s="47"/>
      <c r="S123" s="47"/>
      <c r="T123" s="47"/>
      <c r="U123" s="47"/>
    </row>
    <row r="124" spans="1:22" ht="21.75" customHeight="1" x14ac:dyDescent="0.2">
      <c r="A124" s="116" t="s">
        <v>0</v>
      </c>
      <c r="B124" s="216" t="s">
        <v>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8"/>
      <c r="O124" s="130" t="s">
        <v>51</v>
      </c>
      <c r="P124" s="216" t="s">
        <v>2</v>
      </c>
      <c r="Q124" s="217"/>
      <c r="R124" s="217"/>
      <c r="S124" s="217"/>
      <c r="T124" s="218"/>
      <c r="U124" s="219" t="s">
        <v>71</v>
      </c>
    </row>
    <row r="125" spans="1:22" ht="85.5" customHeight="1" x14ac:dyDescent="0.2">
      <c r="A125" s="116"/>
      <c r="B125" s="119" t="s">
        <v>3</v>
      </c>
      <c r="C125" s="119" t="s">
        <v>4</v>
      </c>
      <c r="D125" s="119" t="s">
        <v>5</v>
      </c>
      <c r="E125" s="119" t="s">
        <v>6</v>
      </c>
      <c r="F125" s="119" t="s">
        <v>7</v>
      </c>
      <c r="G125" s="119" t="s">
        <v>8</v>
      </c>
      <c r="H125" s="119" t="s">
        <v>9</v>
      </c>
      <c r="I125" s="119" t="s">
        <v>10</v>
      </c>
      <c r="J125" s="119" t="s">
        <v>11</v>
      </c>
      <c r="K125" s="120" t="s">
        <v>12</v>
      </c>
      <c r="L125" s="120" t="s">
        <v>13</v>
      </c>
      <c r="M125" s="120" t="s">
        <v>14</v>
      </c>
      <c r="N125" s="121" t="s">
        <v>67</v>
      </c>
      <c r="O125" s="122" t="s">
        <v>70</v>
      </c>
      <c r="P125" s="120" t="s">
        <v>15</v>
      </c>
      <c r="Q125" s="120" t="s">
        <v>16</v>
      </c>
      <c r="R125" s="120" t="s">
        <v>17</v>
      </c>
      <c r="S125" s="120" t="s">
        <v>18</v>
      </c>
      <c r="T125" s="121" t="s">
        <v>66</v>
      </c>
      <c r="U125" s="220"/>
    </row>
    <row r="126" spans="1:22" ht="21.75" customHeight="1" x14ac:dyDescent="0.2">
      <c r="A126" s="81" t="s">
        <v>19</v>
      </c>
      <c r="B126" s="77">
        <v>14</v>
      </c>
      <c r="C126" s="17">
        <v>0</v>
      </c>
      <c r="D126" s="17">
        <v>861</v>
      </c>
      <c r="E126" s="17">
        <v>150</v>
      </c>
      <c r="F126" s="17">
        <v>4</v>
      </c>
      <c r="G126" s="17">
        <v>15</v>
      </c>
      <c r="H126" s="17">
        <v>0</v>
      </c>
      <c r="I126" s="17">
        <v>13</v>
      </c>
      <c r="J126" s="17">
        <v>10</v>
      </c>
      <c r="K126" s="17">
        <v>0</v>
      </c>
      <c r="L126" s="17">
        <v>0</v>
      </c>
      <c r="M126" s="17">
        <v>0</v>
      </c>
      <c r="N126" s="82">
        <f>SUM(B126:M126)</f>
        <v>1067</v>
      </c>
      <c r="O126" s="83" t="s">
        <v>61</v>
      </c>
      <c r="P126" s="84" t="s">
        <v>61</v>
      </c>
      <c r="Q126" s="84" t="s">
        <v>61</v>
      </c>
      <c r="R126" s="84" t="s">
        <v>61</v>
      </c>
      <c r="S126" s="84" t="s">
        <v>61</v>
      </c>
      <c r="T126" s="83" t="s">
        <v>61</v>
      </c>
      <c r="U126" s="85">
        <f t="shared" ref="U126:U136" si="36">(N126)</f>
        <v>1067</v>
      </c>
    </row>
    <row r="127" spans="1:22" ht="21.75" customHeight="1" x14ac:dyDescent="0.2">
      <c r="A127" s="81" t="s">
        <v>20</v>
      </c>
      <c r="B127" s="77">
        <v>11</v>
      </c>
      <c r="C127" s="17">
        <v>301</v>
      </c>
      <c r="D127" s="17">
        <v>9</v>
      </c>
      <c r="E127" s="17">
        <v>18</v>
      </c>
      <c r="F127" s="17">
        <v>0</v>
      </c>
      <c r="G127" s="17">
        <v>15</v>
      </c>
      <c r="H127" s="17">
        <v>1</v>
      </c>
      <c r="I127" s="17">
        <v>0</v>
      </c>
      <c r="J127" s="17">
        <v>4</v>
      </c>
      <c r="K127" s="17">
        <v>0</v>
      </c>
      <c r="L127" s="17">
        <v>0</v>
      </c>
      <c r="M127" s="17">
        <v>0</v>
      </c>
      <c r="N127" s="82">
        <f t="shared" ref="N127:N138" si="37">SUM(B127:M127)</f>
        <v>359</v>
      </c>
      <c r="O127" s="83" t="s">
        <v>61</v>
      </c>
      <c r="P127" s="84" t="s">
        <v>61</v>
      </c>
      <c r="Q127" s="84" t="s">
        <v>61</v>
      </c>
      <c r="R127" s="84" t="s">
        <v>61</v>
      </c>
      <c r="S127" s="84" t="s">
        <v>61</v>
      </c>
      <c r="T127" s="83" t="s">
        <v>61</v>
      </c>
      <c r="U127" s="85">
        <f t="shared" si="36"/>
        <v>359</v>
      </c>
    </row>
    <row r="128" spans="1:22" ht="21.75" customHeight="1" x14ac:dyDescent="0.2">
      <c r="A128" s="81" t="s">
        <v>21</v>
      </c>
      <c r="B128" s="77">
        <v>15</v>
      </c>
      <c r="C128" s="17">
        <v>0</v>
      </c>
      <c r="D128" s="17">
        <v>0</v>
      </c>
      <c r="E128" s="17">
        <v>0</v>
      </c>
      <c r="F128" s="17">
        <v>5</v>
      </c>
      <c r="G128" s="17">
        <v>13</v>
      </c>
      <c r="H128" s="17">
        <v>1</v>
      </c>
      <c r="I128" s="17">
        <v>20</v>
      </c>
      <c r="J128" s="17">
        <v>0</v>
      </c>
      <c r="K128" s="17">
        <v>6</v>
      </c>
      <c r="L128" s="17">
        <v>0</v>
      </c>
      <c r="M128" s="17">
        <v>0</v>
      </c>
      <c r="N128" s="82">
        <f t="shared" si="37"/>
        <v>60</v>
      </c>
      <c r="O128" s="83" t="s">
        <v>61</v>
      </c>
      <c r="P128" s="84" t="s">
        <v>61</v>
      </c>
      <c r="Q128" s="84" t="s">
        <v>61</v>
      </c>
      <c r="R128" s="84" t="s">
        <v>61</v>
      </c>
      <c r="S128" s="84" t="s">
        <v>61</v>
      </c>
      <c r="T128" s="83" t="s">
        <v>61</v>
      </c>
      <c r="U128" s="85">
        <f t="shared" si="36"/>
        <v>60</v>
      </c>
    </row>
    <row r="129" spans="1:21" ht="21.75" customHeight="1" x14ac:dyDescent="0.2">
      <c r="A129" s="81" t="s">
        <v>22</v>
      </c>
      <c r="B129" s="85">
        <v>68</v>
      </c>
      <c r="C129" s="91">
        <v>14</v>
      </c>
      <c r="D129" s="91">
        <v>189</v>
      </c>
      <c r="E129" s="91">
        <v>0</v>
      </c>
      <c r="F129" s="91">
        <v>15</v>
      </c>
      <c r="G129" s="91">
        <v>0</v>
      </c>
      <c r="H129" s="91">
        <v>14</v>
      </c>
      <c r="I129" s="91">
        <v>8</v>
      </c>
      <c r="J129" s="91">
        <v>0</v>
      </c>
      <c r="K129" s="91">
        <v>0</v>
      </c>
      <c r="L129" s="91">
        <v>10</v>
      </c>
      <c r="M129" s="91">
        <v>0</v>
      </c>
      <c r="N129" s="82">
        <f t="shared" si="37"/>
        <v>318</v>
      </c>
      <c r="O129" s="83" t="s">
        <v>61</v>
      </c>
      <c r="P129" s="84" t="s">
        <v>61</v>
      </c>
      <c r="Q129" s="84" t="s">
        <v>61</v>
      </c>
      <c r="R129" s="84" t="s">
        <v>61</v>
      </c>
      <c r="S129" s="84" t="s">
        <v>61</v>
      </c>
      <c r="T129" s="83" t="s">
        <v>61</v>
      </c>
      <c r="U129" s="85">
        <f t="shared" si="36"/>
        <v>318</v>
      </c>
    </row>
    <row r="130" spans="1:21" ht="21.75" customHeight="1" x14ac:dyDescent="0.2">
      <c r="A130" s="86" t="s">
        <v>23</v>
      </c>
      <c r="B130" s="90">
        <v>110</v>
      </c>
      <c r="C130" s="93">
        <v>0</v>
      </c>
      <c r="D130" s="93">
        <v>0</v>
      </c>
      <c r="E130" s="93">
        <v>0</v>
      </c>
      <c r="F130" s="93">
        <v>0</v>
      </c>
      <c r="G130" s="93">
        <v>1</v>
      </c>
      <c r="H130" s="93">
        <v>25</v>
      </c>
      <c r="I130" s="93">
        <v>0</v>
      </c>
      <c r="J130" s="93">
        <v>31</v>
      </c>
      <c r="K130" s="93">
        <v>0</v>
      </c>
      <c r="L130" s="93">
        <v>0</v>
      </c>
      <c r="M130" s="93">
        <v>22</v>
      </c>
      <c r="N130" s="87">
        <f t="shared" si="37"/>
        <v>189</v>
      </c>
      <c r="O130" s="88" t="s">
        <v>61</v>
      </c>
      <c r="P130" s="89" t="s">
        <v>61</v>
      </c>
      <c r="Q130" s="89" t="s">
        <v>61</v>
      </c>
      <c r="R130" s="89" t="s">
        <v>61</v>
      </c>
      <c r="S130" s="89" t="s">
        <v>61</v>
      </c>
      <c r="T130" s="88" t="s">
        <v>61</v>
      </c>
      <c r="U130" s="90">
        <f t="shared" si="36"/>
        <v>189</v>
      </c>
    </row>
    <row r="131" spans="1:21" ht="21.75" customHeight="1" x14ac:dyDescent="0.2">
      <c r="A131" s="81" t="s">
        <v>24</v>
      </c>
      <c r="B131" s="85">
        <v>45</v>
      </c>
      <c r="C131" s="91">
        <v>0</v>
      </c>
      <c r="D131" s="91">
        <v>0</v>
      </c>
      <c r="E131" s="91">
        <v>0</v>
      </c>
      <c r="F131" s="91">
        <v>23</v>
      </c>
      <c r="G131" s="91">
        <v>21</v>
      </c>
      <c r="H131" s="91">
        <v>3</v>
      </c>
      <c r="I131" s="91">
        <v>21</v>
      </c>
      <c r="J131" s="91">
        <v>20</v>
      </c>
      <c r="K131" s="91">
        <v>0</v>
      </c>
      <c r="L131" s="91">
        <v>0</v>
      </c>
      <c r="M131" s="91">
        <v>0</v>
      </c>
      <c r="N131" s="82">
        <f>SUM(B131:M131)</f>
        <v>133</v>
      </c>
      <c r="O131" s="83" t="s">
        <v>61</v>
      </c>
      <c r="P131" s="84" t="s">
        <v>61</v>
      </c>
      <c r="Q131" s="84" t="s">
        <v>61</v>
      </c>
      <c r="R131" s="84" t="s">
        <v>61</v>
      </c>
      <c r="S131" s="84" t="s">
        <v>61</v>
      </c>
      <c r="T131" s="83" t="s">
        <v>61</v>
      </c>
      <c r="U131" s="85">
        <f t="shared" si="36"/>
        <v>133</v>
      </c>
    </row>
    <row r="132" spans="1:21" ht="21.75" customHeight="1" x14ac:dyDescent="0.2">
      <c r="A132" s="81" t="s">
        <v>25</v>
      </c>
      <c r="B132" s="85">
        <v>106</v>
      </c>
      <c r="C132" s="91">
        <v>36</v>
      </c>
      <c r="D132" s="91">
        <v>7</v>
      </c>
      <c r="E132" s="91">
        <v>99</v>
      </c>
      <c r="F132" s="91">
        <v>15</v>
      </c>
      <c r="G132" s="91">
        <v>100</v>
      </c>
      <c r="H132" s="91">
        <v>26</v>
      </c>
      <c r="I132" s="91">
        <v>15</v>
      </c>
      <c r="J132" s="91">
        <v>10</v>
      </c>
      <c r="K132" s="91">
        <v>0</v>
      </c>
      <c r="L132" s="91">
        <v>0</v>
      </c>
      <c r="M132" s="91">
        <v>101</v>
      </c>
      <c r="N132" s="82">
        <f t="shared" si="37"/>
        <v>515</v>
      </c>
      <c r="O132" s="83" t="s">
        <v>61</v>
      </c>
      <c r="P132" s="84" t="s">
        <v>61</v>
      </c>
      <c r="Q132" s="84" t="s">
        <v>61</v>
      </c>
      <c r="R132" s="84" t="s">
        <v>61</v>
      </c>
      <c r="S132" s="84" t="s">
        <v>61</v>
      </c>
      <c r="T132" s="83" t="s">
        <v>61</v>
      </c>
      <c r="U132" s="85">
        <f t="shared" si="36"/>
        <v>515</v>
      </c>
    </row>
    <row r="133" spans="1:21" ht="21.75" customHeight="1" x14ac:dyDescent="0.2">
      <c r="A133" s="132" t="s">
        <v>26</v>
      </c>
      <c r="B133" s="85">
        <v>0</v>
      </c>
      <c r="C133" s="91">
        <v>40</v>
      </c>
      <c r="D133" s="91">
        <v>37</v>
      </c>
      <c r="E133" s="91">
        <v>76</v>
      </c>
      <c r="F133" s="91">
        <v>29</v>
      </c>
      <c r="G133" s="91">
        <v>17</v>
      </c>
      <c r="H133" s="91">
        <v>0</v>
      </c>
      <c r="I133" s="91">
        <v>3</v>
      </c>
      <c r="J133" s="91">
        <v>0</v>
      </c>
      <c r="K133" s="91">
        <v>0</v>
      </c>
      <c r="L133" s="91">
        <v>0</v>
      </c>
      <c r="M133" s="91">
        <v>0</v>
      </c>
      <c r="N133" s="82">
        <f t="shared" si="37"/>
        <v>202</v>
      </c>
      <c r="O133" s="83" t="s">
        <v>61</v>
      </c>
      <c r="P133" s="84" t="s">
        <v>61</v>
      </c>
      <c r="Q133" s="84" t="s">
        <v>61</v>
      </c>
      <c r="R133" s="84" t="s">
        <v>61</v>
      </c>
      <c r="S133" s="84" t="s">
        <v>61</v>
      </c>
      <c r="T133" s="83" t="s">
        <v>61</v>
      </c>
      <c r="U133" s="91">
        <f t="shared" si="36"/>
        <v>202</v>
      </c>
    </row>
    <row r="134" spans="1:21" ht="21.75" customHeight="1" x14ac:dyDescent="0.2">
      <c r="A134" s="81" t="s">
        <v>27</v>
      </c>
      <c r="B134" s="85">
        <v>0</v>
      </c>
      <c r="C134" s="91">
        <v>130</v>
      </c>
      <c r="D134" s="91">
        <v>31</v>
      </c>
      <c r="E134" s="91">
        <v>0</v>
      </c>
      <c r="F134" s="91">
        <v>3</v>
      </c>
      <c r="G134" s="91">
        <v>0</v>
      </c>
      <c r="H134" s="91">
        <v>20</v>
      </c>
      <c r="I134" s="91">
        <v>7</v>
      </c>
      <c r="J134" s="91">
        <v>0</v>
      </c>
      <c r="K134" s="91">
        <v>0</v>
      </c>
      <c r="L134" s="91">
        <v>12</v>
      </c>
      <c r="M134" s="91">
        <v>102</v>
      </c>
      <c r="N134" s="82">
        <f t="shared" si="37"/>
        <v>305</v>
      </c>
      <c r="O134" s="83" t="s">
        <v>61</v>
      </c>
      <c r="P134" s="84" t="s">
        <v>61</v>
      </c>
      <c r="Q134" s="84" t="s">
        <v>61</v>
      </c>
      <c r="R134" s="84" t="s">
        <v>61</v>
      </c>
      <c r="S134" s="84" t="s">
        <v>61</v>
      </c>
      <c r="T134" s="83" t="s">
        <v>61</v>
      </c>
      <c r="U134" s="85">
        <f t="shared" si="36"/>
        <v>305</v>
      </c>
    </row>
    <row r="135" spans="1:21" ht="21.75" customHeight="1" x14ac:dyDescent="0.2">
      <c r="A135" s="86">
        <v>2012</v>
      </c>
      <c r="B135" s="90">
        <v>18</v>
      </c>
      <c r="C135" s="93">
        <v>83</v>
      </c>
      <c r="D135" s="93">
        <v>170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  <c r="J135" s="93">
        <v>0</v>
      </c>
      <c r="K135" s="93">
        <v>30</v>
      </c>
      <c r="L135" s="93">
        <v>0</v>
      </c>
      <c r="M135" s="93">
        <v>14</v>
      </c>
      <c r="N135" s="87">
        <f t="shared" si="37"/>
        <v>315</v>
      </c>
      <c r="O135" s="88" t="s">
        <v>61</v>
      </c>
      <c r="P135" s="89" t="s">
        <v>61</v>
      </c>
      <c r="Q135" s="89" t="s">
        <v>61</v>
      </c>
      <c r="R135" s="89" t="s">
        <v>61</v>
      </c>
      <c r="S135" s="89" t="s">
        <v>61</v>
      </c>
      <c r="T135" s="88" t="s">
        <v>61</v>
      </c>
      <c r="U135" s="93">
        <f t="shared" si="36"/>
        <v>315</v>
      </c>
    </row>
    <row r="136" spans="1:21" ht="21.75" customHeight="1" x14ac:dyDescent="0.2">
      <c r="A136" s="111">
        <v>2013</v>
      </c>
      <c r="B136" s="105">
        <v>0</v>
      </c>
      <c r="C136" s="106">
        <v>908</v>
      </c>
      <c r="D136" s="106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10</v>
      </c>
      <c r="J136" s="106">
        <v>0</v>
      </c>
      <c r="K136" s="106">
        <v>0</v>
      </c>
      <c r="L136" s="106">
        <v>20</v>
      </c>
      <c r="M136" s="106">
        <v>29</v>
      </c>
      <c r="N136" s="112">
        <f t="shared" si="37"/>
        <v>967</v>
      </c>
      <c r="O136" s="113" t="s">
        <v>61</v>
      </c>
      <c r="P136" s="142" t="s">
        <v>61</v>
      </c>
      <c r="Q136" s="142" t="s">
        <v>61</v>
      </c>
      <c r="R136" s="142" t="s">
        <v>61</v>
      </c>
      <c r="S136" s="142" t="s">
        <v>61</v>
      </c>
      <c r="T136" s="113" t="s">
        <v>61</v>
      </c>
      <c r="U136" s="105">
        <f t="shared" si="36"/>
        <v>967</v>
      </c>
    </row>
    <row r="137" spans="1:21" ht="21.75" customHeight="1" x14ac:dyDescent="0.2">
      <c r="A137" s="132">
        <v>2014</v>
      </c>
      <c r="B137" s="85">
        <v>0</v>
      </c>
      <c r="C137" s="91">
        <v>3</v>
      </c>
      <c r="D137" s="91">
        <v>0</v>
      </c>
      <c r="E137" s="91">
        <v>0</v>
      </c>
      <c r="F137" s="91">
        <v>0</v>
      </c>
      <c r="G137" s="91">
        <v>21</v>
      </c>
      <c r="H137" s="91">
        <v>39</v>
      </c>
      <c r="I137" s="91">
        <v>0</v>
      </c>
      <c r="J137" s="91">
        <v>0</v>
      </c>
      <c r="K137" s="91">
        <v>0</v>
      </c>
      <c r="L137" s="91">
        <v>24</v>
      </c>
      <c r="M137" s="91">
        <v>39</v>
      </c>
      <c r="N137" s="82">
        <f t="shared" si="37"/>
        <v>126</v>
      </c>
      <c r="O137" s="83" t="s">
        <v>61</v>
      </c>
      <c r="P137" s="84" t="s">
        <v>61</v>
      </c>
      <c r="Q137" s="84" t="s">
        <v>61</v>
      </c>
      <c r="R137" s="84" t="s">
        <v>61</v>
      </c>
      <c r="S137" s="84" t="s">
        <v>61</v>
      </c>
      <c r="T137" s="83" t="s">
        <v>61</v>
      </c>
      <c r="U137" s="85">
        <f t="shared" ref="U137:U145" si="38">(N137)</f>
        <v>126</v>
      </c>
    </row>
    <row r="138" spans="1:21" ht="21.75" customHeight="1" x14ac:dyDescent="0.2">
      <c r="A138" s="132">
        <v>2015</v>
      </c>
      <c r="B138" s="91">
        <v>0</v>
      </c>
      <c r="C138" s="163">
        <v>6</v>
      </c>
      <c r="D138" s="91">
        <v>0</v>
      </c>
      <c r="E138" s="91">
        <v>0</v>
      </c>
      <c r="F138" s="91">
        <v>0</v>
      </c>
      <c r="G138" s="91">
        <v>0</v>
      </c>
      <c r="H138" s="91">
        <v>6</v>
      </c>
      <c r="I138" s="91">
        <v>56</v>
      </c>
      <c r="J138" s="91">
        <v>0</v>
      </c>
      <c r="K138" s="91">
        <v>0</v>
      </c>
      <c r="L138" s="91">
        <v>0</v>
      </c>
      <c r="M138" s="147">
        <v>54</v>
      </c>
      <c r="N138" s="147">
        <f t="shared" si="37"/>
        <v>122</v>
      </c>
      <c r="O138" s="83" t="s">
        <v>61</v>
      </c>
      <c r="P138" s="84" t="s">
        <v>61</v>
      </c>
      <c r="Q138" s="84" t="s">
        <v>61</v>
      </c>
      <c r="R138" s="84" t="s">
        <v>61</v>
      </c>
      <c r="S138" s="128" t="s">
        <v>61</v>
      </c>
      <c r="T138" s="83" t="s">
        <v>61</v>
      </c>
      <c r="U138" s="91">
        <f t="shared" si="38"/>
        <v>122</v>
      </c>
    </row>
    <row r="139" spans="1:21" ht="21.75" customHeight="1" x14ac:dyDescent="0.2">
      <c r="A139" s="81">
        <v>2016</v>
      </c>
      <c r="B139" s="85">
        <v>23</v>
      </c>
      <c r="C139" s="91">
        <v>0</v>
      </c>
      <c r="D139" s="91">
        <v>0</v>
      </c>
      <c r="E139" s="91">
        <v>53</v>
      </c>
      <c r="F139" s="91">
        <v>32</v>
      </c>
      <c r="G139" s="91">
        <v>0</v>
      </c>
      <c r="H139" s="91">
        <v>3</v>
      </c>
      <c r="I139" s="91">
        <v>44</v>
      </c>
      <c r="J139" s="91">
        <v>0</v>
      </c>
      <c r="K139" s="91">
        <v>0</v>
      </c>
      <c r="L139" s="91">
        <v>0</v>
      </c>
      <c r="M139" s="91">
        <v>0</v>
      </c>
      <c r="N139" s="82">
        <f>SUM(B139:M139)</f>
        <v>155</v>
      </c>
      <c r="O139" s="83" t="s">
        <v>61</v>
      </c>
      <c r="P139" s="107" t="s">
        <v>61</v>
      </c>
      <c r="Q139" s="107" t="s">
        <v>61</v>
      </c>
      <c r="R139" s="107" t="s">
        <v>61</v>
      </c>
      <c r="S139" s="129" t="s">
        <v>61</v>
      </c>
      <c r="T139" s="128" t="s">
        <v>61</v>
      </c>
      <c r="U139" s="91">
        <f t="shared" si="38"/>
        <v>155</v>
      </c>
    </row>
    <row r="140" spans="1:21" ht="21.75" customHeight="1" x14ac:dyDescent="0.2">
      <c r="A140" s="86">
        <v>2017</v>
      </c>
      <c r="B140" s="90">
        <v>16</v>
      </c>
      <c r="C140" s="93">
        <v>0</v>
      </c>
      <c r="D140" s="93">
        <v>0</v>
      </c>
      <c r="E140" s="93">
        <v>0</v>
      </c>
      <c r="F140" s="93">
        <v>6</v>
      </c>
      <c r="G140" s="93">
        <v>0</v>
      </c>
      <c r="H140" s="93">
        <v>0</v>
      </c>
      <c r="I140" s="93">
        <v>51</v>
      </c>
      <c r="J140" s="93">
        <v>0</v>
      </c>
      <c r="K140" s="93">
        <v>0</v>
      </c>
      <c r="L140" s="93">
        <v>14</v>
      </c>
      <c r="M140" s="93">
        <v>1</v>
      </c>
      <c r="N140" s="87">
        <f>SUM(B140:M140)</f>
        <v>88</v>
      </c>
      <c r="O140" s="88" t="s">
        <v>61</v>
      </c>
      <c r="P140" s="109" t="s">
        <v>61</v>
      </c>
      <c r="Q140" s="109" t="s">
        <v>61</v>
      </c>
      <c r="R140" s="109" t="s">
        <v>61</v>
      </c>
      <c r="S140" s="133" t="s">
        <v>61</v>
      </c>
      <c r="T140" s="134" t="s">
        <v>61</v>
      </c>
      <c r="U140" s="93">
        <f t="shared" si="38"/>
        <v>88</v>
      </c>
    </row>
    <row r="141" spans="1:21" ht="21.75" customHeight="1" x14ac:dyDescent="0.2">
      <c r="A141" s="81">
        <v>2018</v>
      </c>
      <c r="B141" s="85">
        <v>27</v>
      </c>
      <c r="C141" s="91">
        <v>28</v>
      </c>
      <c r="D141" s="91">
        <v>0</v>
      </c>
      <c r="E141" s="91">
        <v>0</v>
      </c>
      <c r="F141" s="91">
        <v>10</v>
      </c>
      <c r="G141" s="91">
        <v>35</v>
      </c>
      <c r="H141" s="91">
        <v>7</v>
      </c>
      <c r="I141" s="91">
        <v>77</v>
      </c>
      <c r="J141" s="91">
        <v>13</v>
      </c>
      <c r="K141" s="91">
        <v>0</v>
      </c>
      <c r="L141" s="91">
        <v>21</v>
      </c>
      <c r="M141" s="91">
        <v>0</v>
      </c>
      <c r="N141" s="82">
        <f>SUM(B141:M141)</f>
        <v>218</v>
      </c>
      <c r="O141" s="83" t="s">
        <v>61</v>
      </c>
      <c r="P141" s="107" t="s">
        <v>61</v>
      </c>
      <c r="Q141" s="107" t="s">
        <v>61</v>
      </c>
      <c r="R141" s="107" t="s">
        <v>61</v>
      </c>
      <c r="S141" s="129" t="s">
        <v>61</v>
      </c>
      <c r="T141" s="128" t="s">
        <v>61</v>
      </c>
      <c r="U141" s="91">
        <f t="shared" si="38"/>
        <v>218</v>
      </c>
    </row>
    <row r="142" spans="1:21" ht="21.75" customHeight="1" x14ac:dyDescent="0.2">
      <c r="A142" s="132">
        <v>2019</v>
      </c>
      <c r="B142" s="85">
        <v>0</v>
      </c>
      <c r="C142" s="91">
        <v>36</v>
      </c>
      <c r="D142" s="91">
        <v>0</v>
      </c>
      <c r="E142" s="91">
        <v>35</v>
      </c>
      <c r="F142" s="91">
        <v>24</v>
      </c>
      <c r="G142" s="91">
        <v>3</v>
      </c>
      <c r="H142" s="91">
        <v>19</v>
      </c>
      <c r="I142" s="91">
        <v>74</v>
      </c>
      <c r="J142" s="91">
        <v>0</v>
      </c>
      <c r="K142" s="91">
        <v>0</v>
      </c>
      <c r="L142" s="91">
        <v>15</v>
      </c>
      <c r="M142" s="91">
        <v>0</v>
      </c>
      <c r="N142" s="82">
        <f>SUM(B142:M142)</f>
        <v>206</v>
      </c>
      <c r="O142" s="83" t="s">
        <v>61</v>
      </c>
      <c r="P142" s="184" t="s">
        <v>61</v>
      </c>
      <c r="Q142" s="107" t="s">
        <v>61</v>
      </c>
      <c r="R142" s="107" t="s">
        <v>61</v>
      </c>
      <c r="S142" s="129" t="s">
        <v>61</v>
      </c>
      <c r="T142" s="83" t="s">
        <v>61</v>
      </c>
      <c r="U142" s="85">
        <f t="shared" si="38"/>
        <v>206</v>
      </c>
    </row>
    <row r="143" spans="1:21" ht="21.75" customHeight="1" x14ac:dyDescent="0.2">
      <c r="A143" s="81">
        <v>2020</v>
      </c>
      <c r="B143" s="85">
        <v>32</v>
      </c>
      <c r="C143" s="91">
        <v>15</v>
      </c>
      <c r="D143" s="91">
        <v>0</v>
      </c>
      <c r="E143" s="91">
        <v>77</v>
      </c>
      <c r="F143" s="91">
        <v>23</v>
      </c>
      <c r="G143" s="91">
        <v>8</v>
      </c>
      <c r="H143" s="91">
        <v>12</v>
      </c>
      <c r="I143" s="91">
        <v>29</v>
      </c>
      <c r="J143" s="91">
        <v>100</v>
      </c>
      <c r="K143" s="91">
        <v>0</v>
      </c>
      <c r="L143" s="91">
        <v>14</v>
      </c>
      <c r="M143" s="91">
        <v>100</v>
      </c>
      <c r="N143" s="82">
        <f t="shared" ref="N143:N145" si="39">SUM(B143:M143)</f>
        <v>410</v>
      </c>
      <c r="O143" s="83" t="s">
        <v>61</v>
      </c>
      <c r="P143" s="184" t="s">
        <v>61</v>
      </c>
      <c r="Q143" s="107" t="s">
        <v>61</v>
      </c>
      <c r="R143" s="107" t="s">
        <v>61</v>
      </c>
      <c r="S143" s="129" t="s">
        <v>61</v>
      </c>
      <c r="T143" s="83" t="s">
        <v>61</v>
      </c>
      <c r="U143" s="85">
        <f t="shared" si="38"/>
        <v>410</v>
      </c>
    </row>
    <row r="144" spans="1:21" ht="21.75" customHeight="1" x14ac:dyDescent="0.2">
      <c r="A144" s="81">
        <v>2021</v>
      </c>
      <c r="B144" s="85">
        <v>36</v>
      </c>
      <c r="C144" s="91">
        <v>25</v>
      </c>
      <c r="D144" s="91">
        <v>0</v>
      </c>
      <c r="E144" s="91">
        <v>36</v>
      </c>
      <c r="F144" s="91">
        <v>9</v>
      </c>
      <c r="G144" s="91">
        <v>6</v>
      </c>
      <c r="H144" s="91">
        <v>0</v>
      </c>
      <c r="I144" s="91">
        <v>11</v>
      </c>
      <c r="J144" s="91">
        <v>19</v>
      </c>
      <c r="K144" s="91">
        <v>11</v>
      </c>
      <c r="L144" s="91">
        <v>0</v>
      </c>
      <c r="M144" s="91">
        <v>29</v>
      </c>
      <c r="N144" s="82">
        <f t="shared" si="39"/>
        <v>182</v>
      </c>
      <c r="O144" s="83" t="s">
        <v>61</v>
      </c>
      <c r="P144" s="184" t="s">
        <v>61</v>
      </c>
      <c r="Q144" s="107" t="s">
        <v>61</v>
      </c>
      <c r="R144" s="107" t="s">
        <v>61</v>
      </c>
      <c r="S144" s="129" t="s">
        <v>61</v>
      </c>
      <c r="T144" s="83" t="s">
        <v>61</v>
      </c>
      <c r="U144" s="91">
        <f t="shared" si="38"/>
        <v>182</v>
      </c>
    </row>
    <row r="145" spans="1:21" ht="21.75" customHeight="1" x14ac:dyDescent="0.2">
      <c r="A145" s="92">
        <v>2022</v>
      </c>
      <c r="B145" s="90">
        <v>18</v>
      </c>
      <c r="C145" s="93">
        <v>2</v>
      </c>
      <c r="D145" s="93">
        <v>22</v>
      </c>
      <c r="E145" s="93">
        <v>6</v>
      </c>
      <c r="F145" s="93">
        <v>0</v>
      </c>
      <c r="G145" s="93">
        <v>0</v>
      </c>
      <c r="H145" s="93">
        <v>0</v>
      </c>
      <c r="I145" s="93">
        <v>0</v>
      </c>
      <c r="J145" s="93">
        <v>24</v>
      </c>
      <c r="K145" s="93">
        <v>0</v>
      </c>
      <c r="L145" s="93">
        <v>8</v>
      </c>
      <c r="M145" s="93">
        <v>0</v>
      </c>
      <c r="N145" s="87">
        <f t="shared" si="39"/>
        <v>80</v>
      </c>
      <c r="O145" s="88" t="s">
        <v>61</v>
      </c>
      <c r="P145" s="109" t="s">
        <v>61</v>
      </c>
      <c r="Q145" s="109" t="s">
        <v>61</v>
      </c>
      <c r="R145" s="109" t="s">
        <v>61</v>
      </c>
      <c r="S145" s="109" t="s">
        <v>61</v>
      </c>
      <c r="T145" s="88" t="s">
        <v>61</v>
      </c>
      <c r="U145" s="90">
        <f t="shared" si="38"/>
        <v>80</v>
      </c>
    </row>
    <row r="146" spans="1:21" ht="21.75" customHeight="1" x14ac:dyDescent="0.2">
      <c r="A146" s="202">
        <v>2023</v>
      </c>
      <c r="B146" s="198">
        <v>0</v>
      </c>
      <c r="C146" s="196">
        <v>0</v>
      </c>
      <c r="D146" s="196">
        <v>0</v>
      </c>
      <c r="E146" s="196">
        <v>63</v>
      </c>
      <c r="F146" s="196">
        <v>6</v>
      </c>
      <c r="G146" s="196">
        <v>21</v>
      </c>
      <c r="H146" s="196">
        <v>7</v>
      </c>
      <c r="I146" s="196">
        <v>0</v>
      </c>
      <c r="J146" s="196">
        <v>195</v>
      </c>
      <c r="K146" s="196">
        <v>3</v>
      </c>
      <c r="L146" s="196">
        <v>0</v>
      </c>
      <c r="M146" s="196">
        <v>32</v>
      </c>
      <c r="N146" s="201">
        <v>327</v>
      </c>
      <c r="O146" s="195" t="s">
        <v>61</v>
      </c>
      <c r="P146" s="205" t="s">
        <v>61</v>
      </c>
      <c r="Q146" s="205" t="s">
        <v>61</v>
      </c>
      <c r="R146" s="205" t="s">
        <v>61</v>
      </c>
      <c r="S146" s="205" t="s">
        <v>61</v>
      </c>
      <c r="T146" s="195" t="s">
        <v>61</v>
      </c>
      <c r="U146" s="196">
        <f t="shared" ref="U146" si="40">(N146)</f>
        <v>327</v>
      </c>
    </row>
    <row r="147" spans="1:21" ht="21.75" customHeight="1" x14ac:dyDescent="0.2">
      <c r="A147" s="94" t="s">
        <v>28</v>
      </c>
      <c r="B147" s="85"/>
      <c r="C147" s="91"/>
      <c r="D147" s="91"/>
      <c r="E147" s="91"/>
      <c r="F147" s="91"/>
      <c r="G147" s="91"/>
      <c r="H147" s="91"/>
      <c r="I147" s="91"/>
      <c r="J147" s="91"/>
      <c r="K147" s="123"/>
      <c r="L147" s="123"/>
      <c r="M147" s="124"/>
      <c r="N147" s="125"/>
      <c r="O147" s="125"/>
      <c r="P147" s="123"/>
      <c r="Q147" s="123"/>
      <c r="R147" s="123"/>
      <c r="S147" s="123"/>
      <c r="T147" s="125"/>
      <c r="U147" s="123"/>
    </row>
    <row r="148" spans="1:21" x14ac:dyDescent="0.2">
      <c r="A148" s="81" t="s">
        <v>29</v>
      </c>
      <c r="B148" s="99">
        <f>IFERROR(B146/B145*100-100,"--")</f>
        <v>-100</v>
      </c>
      <c r="C148" s="99">
        <f t="shared" ref="C148:U148" si="41">IFERROR(C146/C145*100-100,"--")</f>
        <v>-100</v>
      </c>
      <c r="D148" s="99">
        <f t="shared" si="41"/>
        <v>-100</v>
      </c>
      <c r="E148" s="99">
        <f t="shared" si="41"/>
        <v>950</v>
      </c>
      <c r="F148" s="99" t="str">
        <f t="shared" si="41"/>
        <v>--</v>
      </c>
      <c r="G148" s="99" t="str">
        <f t="shared" si="41"/>
        <v>--</v>
      </c>
      <c r="H148" s="99" t="str">
        <f t="shared" si="41"/>
        <v>--</v>
      </c>
      <c r="I148" s="99" t="str">
        <f t="shared" si="41"/>
        <v>--</v>
      </c>
      <c r="J148" s="99">
        <f t="shared" si="41"/>
        <v>712.5</v>
      </c>
      <c r="K148" s="99" t="str">
        <f t="shared" si="41"/>
        <v>--</v>
      </c>
      <c r="L148" s="99">
        <f t="shared" si="41"/>
        <v>-100</v>
      </c>
      <c r="M148" s="99" t="str">
        <f t="shared" si="41"/>
        <v>--</v>
      </c>
      <c r="N148" s="99">
        <f t="shared" si="41"/>
        <v>308.75000000000006</v>
      </c>
      <c r="O148" s="83" t="s">
        <v>61</v>
      </c>
      <c r="P148" s="84" t="s">
        <v>61</v>
      </c>
      <c r="Q148" s="84" t="s">
        <v>61</v>
      </c>
      <c r="R148" s="84" t="s">
        <v>61</v>
      </c>
      <c r="S148" s="128" t="s">
        <v>61</v>
      </c>
      <c r="T148" s="108" t="s">
        <v>61</v>
      </c>
      <c r="U148" s="126">
        <f t="shared" si="41"/>
        <v>308.75000000000006</v>
      </c>
    </row>
    <row r="149" spans="1:21" x14ac:dyDescent="0.2">
      <c r="A149" s="81" t="s">
        <v>30</v>
      </c>
      <c r="B149" s="99">
        <f>IFERROR(B146/B141*100-100,"--")</f>
        <v>-100</v>
      </c>
      <c r="C149" s="99">
        <f t="shared" ref="C149:U149" si="42">IFERROR(C146/C141*100-100,"--")</f>
        <v>-100</v>
      </c>
      <c r="D149" s="99" t="str">
        <f t="shared" si="42"/>
        <v>--</v>
      </c>
      <c r="E149" s="99" t="str">
        <f t="shared" si="42"/>
        <v>--</v>
      </c>
      <c r="F149" s="99">
        <f t="shared" si="42"/>
        <v>-40</v>
      </c>
      <c r="G149" s="99">
        <f t="shared" si="42"/>
        <v>-40</v>
      </c>
      <c r="H149" s="99">
        <f t="shared" si="42"/>
        <v>0</v>
      </c>
      <c r="I149" s="99">
        <f t="shared" si="42"/>
        <v>-100</v>
      </c>
      <c r="J149" s="99">
        <f t="shared" si="42"/>
        <v>1400</v>
      </c>
      <c r="K149" s="99" t="str">
        <f t="shared" si="42"/>
        <v>--</v>
      </c>
      <c r="L149" s="99">
        <f t="shared" si="42"/>
        <v>-100</v>
      </c>
      <c r="M149" s="99" t="str">
        <f t="shared" si="42"/>
        <v>--</v>
      </c>
      <c r="N149" s="99">
        <f t="shared" si="42"/>
        <v>50</v>
      </c>
      <c r="O149" s="83" t="s">
        <v>61</v>
      </c>
      <c r="P149" s="84" t="s">
        <v>61</v>
      </c>
      <c r="Q149" s="84" t="s">
        <v>61</v>
      </c>
      <c r="R149" s="84" t="s">
        <v>61</v>
      </c>
      <c r="S149" s="128" t="s">
        <v>61</v>
      </c>
      <c r="T149" s="108" t="s">
        <v>61</v>
      </c>
      <c r="U149" s="126">
        <f t="shared" si="42"/>
        <v>50</v>
      </c>
    </row>
    <row r="150" spans="1:21" x14ac:dyDescent="0.2">
      <c r="A150" s="81" t="s">
        <v>31</v>
      </c>
      <c r="B150" s="99" t="str">
        <f>IFERROR(B146/B136*100-100,"--")</f>
        <v>--</v>
      </c>
      <c r="C150" s="99">
        <f t="shared" ref="C150:U150" si="43">IFERROR(C146/C136*100-100,"--")</f>
        <v>-100</v>
      </c>
      <c r="D150" s="99" t="str">
        <f t="shared" si="43"/>
        <v>--</v>
      </c>
      <c r="E150" s="99" t="str">
        <f t="shared" si="43"/>
        <v>--</v>
      </c>
      <c r="F150" s="99" t="str">
        <f t="shared" si="43"/>
        <v>--</v>
      </c>
      <c r="G150" s="99" t="str">
        <f t="shared" si="43"/>
        <v>--</v>
      </c>
      <c r="H150" s="99" t="str">
        <f t="shared" si="43"/>
        <v>--</v>
      </c>
      <c r="I150" s="99">
        <f t="shared" si="43"/>
        <v>-100</v>
      </c>
      <c r="J150" s="99" t="str">
        <f t="shared" si="43"/>
        <v>--</v>
      </c>
      <c r="K150" s="99" t="str">
        <f t="shared" si="43"/>
        <v>--</v>
      </c>
      <c r="L150" s="99">
        <f t="shared" si="43"/>
        <v>-100</v>
      </c>
      <c r="M150" s="99">
        <f t="shared" si="43"/>
        <v>10.34482758620689</v>
      </c>
      <c r="N150" s="99">
        <f t="shared" si="43"/>
        <v>-66.184074457083767</v>
      </c>
      <c r="O150" s="83" t="s">
        <v>61</v>
      </c>
      <c r="P150" s="84" t="s">
        <v>61</v>
      </c>
      <c r="Q150" s="84" t="s">
        <v>61</v>
      </c>
      <c r="R150" s="84" t="s">
        <v>61</v>
      </c>
      <c r="S150" s="128" t="s">
        <v>61</v>
      </c>
      <c r="T150" s="108" t="s">
        <v>61</v>
      </c>
      <c r="U150" s="126">
        <f t="shared" si="43"/>
        <v>-66.184074457083767</v>
      </c>
    </row>
    <row r="151" spans="1:21" x14ac:dyDescent="0.2">
      <c r="A151" s="81" t="s">
        <v>35</v>
      </c>
      <c r="B151" s="160">
        <f>IFERROR(B146/B126*100-100,"--")</f>
        <v>-100</v>
      </c>
      <c r="C151" s="160" t="str">
        <f t="shared" ref="C151:U151" si="44">IFERROR(C146/C126*100-100,"--")</f>
        <v>--</v>
      </c>
      <c r="D151" s="160">
        <f t="shared" si="44"/>
        <v>-100</v>
      </c>
      <c r="E151" s="160">
        <f t="shared" si="44"/>
        <v>-58</v>
      </c>
      <c r="F151" s="160">
        <f t="shared" si="44"/>
        <v>50</v>
      </c>
      <c r="G151" s="160">
        <f t="shared" si="44"/>
        <v>40</v>
      </c>
      <c r="H151" s="160" t="str">
        <f t="shared" si="44"/>
        <v>--</v>
      </c>
      <c r="I151" s="160">
        <f t="shared" si="44"/>
        <v>-100</v>
      </c>
      <c r="J151" s="160">
        <f t="shared" si="44"/>
        <v>1850</v>
      </c>
      <c r="K151" s="160" t="str">
        <f t="shared" si="44"/>
        <v>--</v>
      </c>
      <c r="L151" s="160" t="str">
        <f t="shared" si="44"/>
        <v>--</v>
      </c>
      <c r="M151" s="160" t="str">
        <f t="shared" si="44"/>
        <v>--</v>
      </c>
      <c r="N151" s="160">
        <f t="shared" si="44"/>
        <v>-69.353327085285855</v>
      </c>
      <c r="O151" s="83" t="s">
        <v>61</v>
      </c>
      <c r="P151" s="84" t="s">
        <v>61</v>
      </c>
      <c r="Q151" s="84" t="s">
        <v>61</v>
      </c>
      <c r="R151" s="84" t="s">
        <v>61</v>
      </c>
      <c r="S151" s="128" t="s">
        <v>61</v>
      </c>
      <c r="T151" s="108" t="s">
        <v>61</v>
      </c>
      <c r="U151" s="126">
        <f t="shared" si="44"/>
        <v>-69.353327085285855</v>
      </c>
    </row>
    <row r="152" spans="1:2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ht="13.5" x14ac:dyDescent="0.2">
      <c r="A153" s="212" t="str">
        <f>Annual!A33</f>
        <v>Source: Connecticut Board of Regents for Higher Education's Banner administrative data system,  SWRXS09 non-credit registration data extracted in November 2023 for the previous AY year.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1:21" ht="13.5" x14ac:dyDescent="0.2">
      <c r="A154" s="212" t="s">
        <v>62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1:21" ht="27" customHeight="1" x14ac:dyDescent="0.2">
      <c r="A155" s="213" t="s">
        <v>63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:21" x14ac:dyDescent="0.2">
      <c r="A156" s="123" t="s">
        <v>51</v>
      </c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x14ac:dyDescent="0.2">
      <c r="A157" s="215" t="str">
        <f>Annual!$A$37</f>
        <v xml:space="preserve">Produced by the Connecticut State Colleges and Universities, Office of Decision Support &amp; Institutional Research, November 17, 2022.  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</row>
    <row r="158" spans="1:2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3"/>
    </row>
  </sheetData>
  <mergeCells count="31">
    <mergeCell ref="A155:U155"/>
    <mergeCell ref="A157:U157"/>
    <mergeCell ref="A113:U113"/>
    <mergeCell ref="A117:U117"/>
    <mergeCell ref="B124:N124"/>
    <mergeCell ref="P124:T124"/>
    <mergeCell ref="U124:U125"/>
    <mergeCell ref="A115:U115"/>
    <mergeCell ref="A154:U154"/>
    <mergeCell ref="A114:U114"/>
    <mergeCell ref="A1:U1"/>
    <mergeCell ref="B4:N4"/>
    <mergeCell ref="U4:U5"/>
    <mergeCell ref="P4:T4"/>
    <mergeCell ref="A34:U34"/>
    <mergeCell ref="A33:U33"/>
    <mergeCell ref="A41:U41"/>
    <mergeCell ref="B44:N44"/>
    <mergeCell ref="A35:U35"/>
    <mergeCell ref="U44:U45"/>
    <mergeCell ref="A37:U37"/>
    <mergeCell ref="P44:T44"/>
    <mergeCell ref="B84:N84"/>
    <mergeCell ref="P84:T84"/>
    <mergeCell ref="U84:U85"/>
    <mergeCell ref="A153:U153"/>
    <mergeCell ref="A73:U73"/>
    <mergeCell ref="A74:U74"/>
    <mergeCell ref="A77:U77"/>
    <mergeCell ref="A75:U75"/>
    <mergeCell ref="A81:U81"/>
  </mergeCells>
  <pageMargins left="0.25" right="0.25" top="0.75" bottom="0.75" header="0.3" footer="0.3"/>
  <pageSetup scale="65" orientation="landscape" r:id="rId1"/>
  <rowBreaks count="3" manualBreakCount="3">
    <brk id="38" max="16383" man="1"/>
    <brk id="80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58"/>
  <sheetViews>
    <sheetView zoomScaleNormal="100" workbookViewId="0">
      <selection activeCell="A2" sqref="A2"/>
    </sheetView>
  </sheetViews>
  <sheetFormatPr defaultRowHeight="12.75" x14ac:dyDescent="0.2"/>
  <cols>
    <col min="1" max="1" width="11.85546875" style="1" customWidth="1"/>
    <col min="2" max="2" width="8.5703125" style="1" bestFit="1" customWidth="1"/>
    <col min="3" max="9" width="7.7109375" style="1" customWidth="1"/>
    <col min="10" max="10" width="7.7109375" style="15" customWidth="1"/>
    <col min="11" max="13" width="7.7109375" style="1" customWidth="1"/>
    <col min="14" max="14" width="10" style="1" customWidth="1"/>
    <col min="15" max="15" width="7.7109375" style="1" customWidth="1"/>
    <col min="16" max="16" width="7" style="1" customWidth="1"/>
    <col min="17" max="20" width="7.7109375" style="1" customWidth="1"/>
    <col min="21" max="21" width="12.28515625" style="2" customWidth="1"/>
    <col min="22" max="22" width="9.140625" style="15"/>
    <col min="23" max="252" width="9.140625" style="1"/>
    <col min="253" max="253" width="11.85546875" style="1" customWidth="1"/>
    <col min="254" max="272" width="7.7109375" style="1" customWidth="1"/>
    <col min="273" max="508" width="9.140625" style="1"/>
    <col min="509" max="509" width="11.85546875" style="1" customWidth="1"/>
    <col min="510" max="528" width="7.7109375" style="1" customWidth="1"/>
    <col min="529" max="764" width="9.140625" style="1"/>
    <col min="765" max="765" width="11.85546875" style="1" customWidth="1"/>
    <col min="766" max="784" width="7.7109375" style="1" customWidth="1"/>
    <col min="785" max="1020" width="9.140625" style="1"/>
    <col min="1021" max="1021" width="11.85546875" style="1" customWidth="1"/>
    <col min="1022" max="1040" width="7.7109375" style="1" customWidth="1"/>
    <col min="1041" max="1276" width="9.140625" style="1"/>
    <col min="1277" max="1277" width="11.85546875" style="1" customWidth="1"/>
    <col min="1278" max="1296" width="7.7109375" style="1" customWidth="1"/>
    <col min="1297" max="1532" width="9.140625" style="1"/>
    <col min="1533" max="1533" width="11.85546875" style="1" customWidth="1"/>
    <col min="1534" max="1552" width="7.7109375" style="1" customWidth="1"/>
    <col min="1553" max="1788" width="9.140625" style="1"/>
    <col min="1789" max="1789" width="11.85546875" style="1" customWidth="1"/>
    <col min="1790" max="1808" width="7.7109375" style="1" customWidth="1"/>
    <col min="1809" max="2044" width="9.140625" style="1"/>
    <col min="2045" max="2045" width="11.85546875" style="1" customWidth="1"/>
    <col min="2046" max="2064" width="7.7109375" style="1" customWidth="1"/>
    <col min="2065" max="2300" width="9.140625" style="1"/>
    <col min="2301" max="2301" width="11.85546875" style="1" customWidth="1"/>
    <col min="2302" max="2320" width="7.7109375" style="1" customWidth="1"/>
    <col min="2321" max="2556" width="9.140625" style="1"/>
    <col min="2557" max="2557" width="11.85546875" style="1" customWidth="1"/>
    <col min="2558" max="2576" width="7.7109375" style="1" customWidth="1"/>
    <col min="2577" max="2812" width="9.140625" style="1"/>
    <col min="2813" max="2813" width="11.85546875" style="1" customWidth="1"/>
    <col min="2814" max="2832" width="7.7109375" style="1" customWidth="1"/>
    <col min="2833" max="3068" width="9.140625" style="1"/>
    <col min="3069" max="3069" width="11.85546875" style="1" customWidth="1"/>
    <col min="3070" max="3088" width="7.7109375" style="1" customWidth="1"/>
    <col min="3089" max="3324" width="9.140625" style="1"/>
    <col min="3325" max="3325" width="11.85546875" style="1" customWidth="1"/>
    <col min="3326" max="3344" width="7.7109375" style="1" customWidth="1"/>
    <col min="3345" max="3580" width="9.140625" style="1"/>
    <col min="3581" max="3581" width="11.85546875" style="1" customWidth="1"/>
    <col min="3582" max="3600" width="7.7109375" style="1" customWidth="1"/>
    <col min="3601" max="3836" width="9.140625" style="1"/>
    <col min="3837" max="3837" width="11.85546875" style="1" customWidth="1"/>
    <col min="3838" max="3856" width="7.7109375" style="1" customWidth="1"/>
    <col min="3857" max="4092" width="9.140625" style="1"/>
    <col min="4093" max="4093" width="11.85546875" style="1" customWidth="1"/>
    <col min="4094" max="4112" width="7.7109375" style="1" customWidth="1"/>
    <col min="4113" max="4348" width="9.140625" style="1"/>
    <col min="4349" max="4349" width="11.85546875" style="1" customWidth="1"/>
    <col min="4350" max="4368" width="7.7109375" style="1" customWidth="1"/>
    <col min="4369" max="4604" width="9.140625" style="1"/>
    <col min="4605" max="4605" width="11.85546875" style="1" customWidth="1"/>
    <col min="4606" max="4624" width="7.7109375" style="1" customWidth="1"/>
    <col min="4625" max="4860" width="9.140625" style="1"/>
    <col min="4861" max="4861" width="11.85546875" style="1" customWidth="1"/>
    <col min="4862" max="4880" width="7.7109375" style="1" customWidth="1"/>
    <col min="4881" max="5116" width="9.140625" style="1"/>
    <col min="5117" max="5117" width="11.85546875" style="1" customWidth="1"/>
    <col min="5118" max="5136" width="7.7109375" style="1" customWidth="1"/>
    <col min="5137" max="5372" width="9.140625" style="1"/>
    <col min="5373" max="5373" width="11.85546875" style="1" customWidth="1"/>
    <col min="5374" max="5392" width="7.7109375" style="1" customWidth="1"/>
    <col min="5393" max="5628" width="9.140625" style="1"/>
    <col min="5629" max="5629" width="11.85546875" style="1" customWidth="1"/>
    <col min="5630" max="5648" width="7.7109375" style="1" customWidth="1"/>
    <col min="5649" max="5884" width="9.140625" style="1"/>
    <col min="5885" max="5885" width="11.85546875" style="1" customWidth="1"/>
    <col min="5886" max="5904" width="7.7109375" style="1" customWidth="1"/>
    <col min="5905" max="6140" width="9.140625" style="1"/>
    <col min="6141" max="6141" width="11.85546875" style="1" customWidth="1"/>
    <col min="6142" max="6160" width="7.7109375" style="1" customWidth="1"/>
    <col min="6161" max="6396" width="9.140625" style="1"/>
    <col min="6397" max="6397" width="11.85546875" style="1" customWidth="1"/>
    <col min="6398" max="6416" width="7.7109375" style="1" customWidth="1"/>
    <col min="6417" max="6652" width="9.140625" style="1"/>
    <col min="6653" max="6653" width="11.85546875" style="1" customWidth="1"/>
    <col min="6654" max="6672" width="7.7109375" style="1" customWidth="1"/>
    <col min="6673" max="6908" width="9.140625" style="1"/>
    <col min="6909" max="6909" width="11.85546875" style="1" customWidth="1"/>
    <col min="6910" max="6928" width="7.7109375" style="1" customWidth="1"/>
    <col min="6929" max="7164" width="9.140625" style="1"/>
    <col min="7165" max="7165" width="11.85546875" style="1" customWidth="1"/>
    <col min="7166" max="7184" width="7.7109375" style="1" customWidth="1"/>
    <col min="7185" max="7420" width="9.140625" style="1"/>
    <col min="7421" max="7421" width="11.85546875" style="1" customWidth="1"/>
    <col min="7422" max="7440" width="7.7109375" style="1" customWidth="1"/>
    <col min="7441" max="7676" width="9.140625" style="1"/>
    <col min="7677" max="7677" width="11.85546875" style="1" customWidth="1"/>
    <col min="7678" max="7696" width="7.7109375" style="1" customWidth="1"/>
    <col min="7697" max="7932" width="9.140625" style="1"/>
    <col min="7933" max="7933" width="11.85546875" style="1" customWidth="1"/>
    <col min="7934" max="7952" width="7.7109375" style="1" customWidth="1"/>
    <col min="7953" max="8188" width="9.140625" style="1"/>
    <col min="8189" max="8189" width="11.85546875" style="1" customWidth="1"/>
    <col min="8190" max="8208" width="7.7109375" style="1" customWidth="1"/>
    <col min="8209" max="8444" width="9.140625" style="1"/>
    <col min="8445" max="8445" width="11.85546875" style="1" customWidth="1"/>
    <col min="8446" max="8464" width="7.7109375" style="1" customWidth="1"/>
    <col min="8465" max="8700" width="9.140625" style="1"/>
    <col min="8701" max="8701" width="11.85546875" style="1" customWidth="1"/>
    <col min="8702" max="8720" width="7.7109375" style="1" customWidth="1"/>
    <col min="8721" max="8956" width="9.140625" style="1"/>
    <col min="8957" max="8957" width="11.85546875" style="1" customWidth="1"/>
    <col min="8958" max="8976" width="7.7109375" style="1" customWidth="1"/>
    <col min="8977" max="9212" width="9.140625" style="1"/>
    <col min="9213" max="9213" width="11.85546875" style="1" customWidth="1"/>
    <col min="9214" max="9232" width="7.7109375" style="1" customWidth="1"/>
    <col min="9233" max="9468" width="9.140625" style="1"/>
    <col min="9469" max="9469" width="11.85546875" style="1" customWidth="1"/>
    <col min="9470" max="9488" width="7.7109375" style="1" customWidth="1"/>
    <col min="9489" max="9724" width="9.140625" style="1"/>
    <col min="9725" max="9725" width="11.85546875" style="1" customWidth="1"/>
    <col min="9726" max="9744" width="7.7109375" style="1" customWidth="1"/>
    <col min="9745" max="9980" width="9.140625" style="1"/>
    <col min="9981" max="9981" width="11.85546875" style="1" customWidth="1"/>
    <col min="9982" max="10000" width="7.7109375" style="1" customWidth="1"/>
    <col min="10001" max="10236" width="9.140625" style="1"/>
    <col min="10237" max="10237" width="11.85546875" style="1" customWidth="1"/>
    <col min="10238" max="10256" width="7.7109375" style="1" customWidth="1"/>
    <col min="10257" max="10492" width="9.140625" style="1"/>
    <col min="10493" max="10493" width="11.85546875" style="1" customWidth="1"/>
    <col min="10494" max="10512" width="7.7109375" style="1" customWidth="1"/>
    <col min="10513" max="10748" width="9.140625" style="1"/>
    <col min="10749" max="10749" width="11.85546875" style="1" customWidth="1"/>
    <col min="10750" max="10768" width="7.7109375" style="1" customWidth="1"/>
    <col min="10769" max="11004" width="9.140625" style="1"/>
    <col min="11005" max="11005" width="11.85546875" style="1" customWidth="1"/>
    <col min="11006" max="11024" width="7.7109375" style="1" customWidth="1"/>
    <col min="11025" max="11260" width="9.140625" style="1"/>
    <col min="11261" max="11261" width="11.85546875" style="1" customWidth="1"/>
    <col min="11262" max="11280" width="7.7109375" style="1" customWidth="1"/>
    <col min="11281" max="11516" width="9.140625" style="1"/>
    <col min="11517" max="11517" width="11.85546875" style="1" customWidth="1"/>
    <col min="11518" max="11536" width="7.7109375" style="1" customWidth="1"/>
    <col min="11537" max="11772" width="9.140625" style="1"/>
    <col min="11773" max="11773" width="11.85546875" style="1" customWidth="1"/>
    <col min="11774" max="11792" width="7.7109375" style="1" customWidth="1"/>
    <col min="11793" max="12028" width="9.140625" style="1"/>
    <col min="12029" max="12029" width="11.85546875" style="1" customWidth="1"/>
    <col min="12030" max="12048" width="7.7109375" style="1" customWidth="1"/>
    <col min="12049" max="12284" width="9.140625" style="1"/>
    <col min="12285" max="12285" width="11.85546875" style="1" customWidth="1"/>
    <col min="12286" max="12304" width="7.7109375" style="1" customWidth="1"/>
    <col min="12305" max="12540" width="9.140625" style="1"/>
    <col min="12541" max="12541" width="11.85546875" style="1" customWidth="1"/>
    <col min="12542" max="12560" width="7.7109375" style="1" customWidth="1"/>
    <col min="12561" max="12796" width="9.140625" style="1"/>
    <col min="12797" max="12797" width="11.85546875" style="1" customWidth="1"/>
    <col min="12798" max="12816" width="7.7109375" style="1" customWidth="1"/>
    <col min="12817" max="13052" width="9.140625" style="1"/>
    <col min="13053" max="13053" width="11.85546875" style="1" customWidth="1"/>
    <col min="13054" max="13072" width="7.7109375" style="1" customWidth="1"/>
    <col min="13073" max="13308" width="9.140625" style="1"/>
    <col min="13309" max="13309" width="11.85546875" style="1" customWidth="1"/>
    <col min="13310" max="13328" width="7.7109375" style="1" customWidth="1"/>
    <col min="13329" max="13564" width="9.140625" style="1"/>
    <col min="13565" max="13565" width="11.85546875" style="1" customWidth="1"/>
    <col min="13566" max="13584" width="7.7109375" style="1" customWidth="1"/>
    <col min="13585" max="13820" width="9.140625" style="1"/>
    <col min="13821" max="13821" width="11.85546875" style="1" customWidth="1"/>
    <col min="13822" max="13840" width="7.7109375" style="1" customWidth="1"/>
    <col min="13841" max="14076" width="9.140625" style="1"/>
    <col min="14077" max="14077" width="11.85546875" style="1" customWidth="1"/>
    <col min="14078" max="14096" width="7.7109375" style="1" customWidth="1"/>
    <col min="14097" max="14332" width="9.140625" style="1"/>
    <col min="14333" max="14333" width="11.85546875" style="1" customWidth="1"/>
    <col min="14334" max="14352" width="7.7109375" style="1" customWidth="1"/>
    <col min="14353" max="14588" width="9.140625" style="1"/>
    <col min="14589" max="14589" width="11.85546875" style="1" customWidth="1"/>
    <col min="14590" max="14608" width="7.7109375" style="1" customWidth="1"/>
    <col min="14609" max="14844" width="9.140625" style="1"/>
    <col min="14845" max="14845" width="11.85546875" style="1" customWidth="1"/>
    <col min="14846" max="14864" width="7.7109375" style="1" customWidth="1"/>
    <col min="14865" max="15100" width="9.140625" style="1"/>
    <col min="15101" max="15101" width="11.85546875" style="1" customWidth="1"/>
    <col min="15102" max="15120" width="7.7109375" style="1" customWidth="1"/>
    <col min="15121" max="15356" width="9.140625" style="1"/>
    <col min="15357" max="15357" width="11.85546875" style="1" customWidth="1"/>
    <col min="15358" max="15376" width="7.7109375" style="1" customWidth="1"/>
    <col min="15377" max="15612" width="9.140625" style="1"/>
    <col min="15613" max="15613" width="11.85546875" style="1" customWidth="1"/>
    <col min="15614" max="15632" width="7.7109375" style="1" customWidth="1"/>
    <col min="15633" max="15868" width="9.140625" style="1"/>
    <col min="15869" max="15869" width="11.85546875" style="1" customWidth="1"/>
    <col min="15870" max="15888" width="7.7109375" style="1" customWidth="1"/>
    <col min="15889" max="16124" width="9.140625" style="1"/>
    <col min="16125" max="16125" width="11.85546875" style="1" customWidth="1"/>
    <col min="16126" max="16144" width="7.7109375" style="1" customWidth="1"/>
    <col min="16145" max="16384" width="9.140625" style="1"/>
  </cols>
  <sheetData>
    <row r="1" spans="1:22" ht="19.5" x14ac:dyDescent="0.2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2" ht="16.5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9"/>
      <c r="P3" s="47"/>
      <c r="Q3" s="47"/>
      <c r="R3" s="47"/>
      <c r="S3" s="47"/>
      <c r="T3" s="47"/>
      <c r="U3" s="47"/>
    </row>
    <row r="4" spans="1:22" ht="15" customHeight="1" x14ac:dyDescent="0.2">
      <c r="A4" s="116" t="s">
        <v>0</v>
      </c>
      <c r="B4" s="216" t="s">
        <v>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  <c r="O4" s="117"/>
      <c r="P4" s="216" t="s">
        <v>2</v>
      </c>
      <c r="Q4" s="217"/>
      <c r="R4" s="217"/>
      <c r="S4" s="217"/>
      <c r="T4" s="218"/>
      <c r="U4" s="219" t="s">
        <v>71</v>
      </c>
    </row>
    <row r="5" spans="1:22" ht="85.5" customHeight="1" x14ac:dyDescent="0.2">
      <c r="A5" s="116"/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0" t="s">
        <v>12</v>
      </c>
      <c r="L5" s="120" t="s">
        <v>13</v>
      </c>
      <c r="M5" s="120" t="s">
        <v>14</v>
      </c>
      <c r="N5" s="121" t="s">
        <v>65</v>
      </c>
      <c r="O5" s="122" t="s">
        <v>70</v>
      </c>
      <c r="P5" s="120" t="s">
        <v>15</v>
      </c>
      <c r="Q5" s="120" t="s">
        <v>16</v>
      </c>
      <c r="R5" s="120" t="s">
        <v>17</v>
      </c>
      <c r="S5" s="120" t="s">
        <v>18</v>
      </c>
      <c r="T5" s="121" t="s">
        <v>66</v>
      </c>
      <c r="U5" s="220"/>
    </row>
    <row r="6" spans="1:22" ht="21.75" customHeight="1" x14ac:dyDescent="0.2">
      <c r="A6" s="131" t="s">
        <v>19</v>
      </c>
      <c r="B6" s="17">
        <v>55</v>
      </c>
      <c r="C6" s="17">
        <v>1276</v>
      </c>
      <c r="D6" s="17">
        <v>874</v>
      </c>
      <c r="E6" s="17">
        <v>207</v>
      </c>
      <c r="F6" s="17">
        <v>1561</v>
      </c>
      <c r="G6" s="17">
        <v>628</v>
      </c>
      <c r="H6" s="17">
        <v>1844</v>
      </c>
      <c r="I6" s="17">
        <v>282</v>
      </c>
      <c r="J6" s="17">
        <v>2043</v>
      </c>
      <c r="K6" s="17">
        <v>240</v>
      </c>
      <c r="L6" s="17">
        <v>500</v>
      </c>
      <c r="M6" s="17">
        <v>1274</v>
      </c>
      <c r="N6" s="82">
        <f>SUM(B6:M6)</f>
        <v>10784</v>
      </c>
      <c r="O6" s="83" t="s">
        <v>61</v>
      </c>
      <c r="P6" s="107" t="s">
        <v>61</v>
      </c>
      <c r="Q6" s="107" t="s">
        <v>61</v>
      </c>
      <c r="R6" s="107" t="s">
        <v>61</v>
      </c>
      <c r="S6" s="107" t="s">
        <v>61</v>
      </c>
      <c r="T6" s="108" t="s">
        <v>61</v>
      </c>
      <c r="U6" s="85">
        <f t="shared" ref="U6:U11" si="0">(N6)</f>
        <v>10784</v>
      </c>
    </row>
    <row r="7" spans="1:22" ht="21.75" customHeight="1" x14ac:dyDescent="0.2">
      <c r="A7" s="132" t="s">
        <v>20</v>
      </c>
      <c r="B7" s="17">
        <v>202</v>
      </c>
      <c r="C7" s="17">
        <v>1691</v>
      </c>
      <c r="D7" s="17">
        <v>1051</v>
      </c>
      <c r="E7" s="17">
        <v>114</v>
      </c>
      <c r="F7" s="17">
        <v>1457</v>
      </c>
      <c r="G7" s="17">
        <v>899</v>
      </c>
      <c r="H7" s="17">
        <v>1809</v>
      </c>
      <c r="I7" s="17">
        <v>457</v>
      </c>
      <c r="J7" s="17">
        <v>2516</v>
      </c>
      <c r="K7" s="17">
        <v>0</v>
      </c>
      <c r="L7" s="17">
        <v>759</v>
      </c>
      <c r="M7" s="17">
        <v>913</v>
      </c>
      <c r="N7" s="82">
        <f t="shared" ref="N7:N25" si="1">SUM(B7:M7)</f>
        <v>11868</v>
      </c>
      <c r="O7" s="83" t="s">
        <v>61</v>
      </c>
      <c r="P7" s="107" t="s">
        <v>61</v>
      </c>
      <c r="Q7" s="107" t="s">
        <v>61</v>
      </c>
      <c r="R7" s="107" t="s">
        <v>61</v>
      </c>
      <c r="S7" s="107" t="s">
        <v>61</v>
      </c>
      <c r="T7" s="108" t="s">
        <v>61</v>
      </c>
      <c r="U7" s="85">
        <f t="shared" si="0"/>
        <v>11868</v>
      </c>
    </row>
    <row r="8" spans="1:22" ht="21.75" customHeight="1" x14ac:dyDescent="0.2">
      <c r="A8" s="132" t="s">
        <v>21</v>
      </c>
      <c r="B8" s="17">
        <v>207</v>
      </c>
      <c r="C8" s="17">
        <v>1849</v>
      </c>
      <c r="D8" s="17">
        <v>720</v>
      </c>
      <c r="E8" s="17">
        <v>0</v>
      </c>
      <c r="F8" s="17">
        <v>1601</v>
      </c>
      <c r="G8" s="17">
        <v>789</v>
      </c>
      <c r="H8" s="17">
        <v>1115</v>
      </c>
      <c r="I8" s="17">
        <v>418</v>
      </c>
      <c r="J8" s="17">
        <v>852</v>
      </c>
      <c r="K8" s="17">
        <v>149</v>
      </c>
      <c r="L8" s="17">
        <v>382</v>
      </c>
      <c r="M8" s="17">
        <v>797</v>
      </c>
      <c r="N8" s="82">
        <f t="shared" si="1"/>
        <v>8879</v>
      </c>
      <c r="O8" s="83" t="s">
        <v>61</v>
      </c>
      <c r="P8" s="107" t="s">
        <v>61</v>
      </c>
      <c r="Q8" s="107" t="s">
        <v>61</v>
      </c>
      <c r="R8" s="107" t="s">
        <v>61</v>
      </c>
      <c r="S8" s="107" t="s">
        <v>61</v>
      </c>
      <c r="T8" s="108" t="s">
        <v>61</v>
      </c>
      <c r="U8" s="85">
        <f t="shared" si="0"/>
        <v>8879</v>
      </c>
    </row>
    <row r="9" spans="1:22" s="2" customFormat="1" ht="21.75" customHeight="1" x14ac:dyDescent="0.2">
      <c r="A9" s="132" t="s">
        <v>22</v>
      </c>
      <c r="B9" s="17">
        <v>178</v>
      </c>
      <c r="C9" s="17">
        <v>1735</v>
      </c>
      <c r="D9" s="17">
        <v>1024</v>
      </c>
      <c r="E9" s="17">
        <v>148</v>
      </c>
      <c r="F9" s="17">
        <v>1599</v>
      </c>
      <c r="G9" s="17">
        <v>684</v>
      </c>
      <c r="H9" s="17">
        <v>1389</v>
      </c>
      <c r="I9" s="17">
        <v>277</v>
      </c>
      <c r="J9" s="17">
        <v>804</v>
      </c>
      <c r="K9" s="17">
        <v>519</v>
      </c>
      <c r="L9" s="17">
        <v>346</v>
      </c>
      <c r="M9" s="17">
        <v>1028</v>
      </c>
      <c r="N9" s="82">
        <f t="shared" si="1"/>
        <v>9731</v>
      </c>
      <c r="O9" s="83" t="s">
        <v>61</v>
      </c>
      <c r="P9" s="107" t="s">
        <v>61</v>
      </c>
      <c r="Q9" s="107" t="s">
        <v>61</v>
      </c>
      <c r="R9" s="107" t="s">
        <v>61</v>
      </c>
      <c r="S9" s="107" t="s">
        <v>61</v>
      </c>
      <c r="T9" s="108" t="s">
        <v>61</v>
      </c>
      <c r="U9" s="85">
        <f t="shared" si="0"/>
        <v>9731</v>
      </c>
      <c r="V9" s="13"/>
    </row>
    <row r="10" spans="1:22" ht="21.75" customHeight="1" x14ac:dyDescent="0.2">
      <c r="A10" s="92" t="s">
        <v>23</v>
      </c>
      <c r="B10" s="18">
        <v>206</v>
      </c>
      <c r="C10" s="18">
        <v>1427</v>
      </c>
      <c r="D10" s="18">
        <v>1072</v>
      </c>
      <c r="E10" s="18">
        <v>115</v>
      </c>
      <c r="F10" s="18">
        <v>1821</v>
      </c>
      <c r="G10" s="18">
        <v>873</v>
      </c>
      <c r="H10" s="18">
        <v>1312</v>
      </c>
      <c r="I10" s="18">
        <v>398</v>
      </c>
      <c r="J10" s="18">
        <v>763</v>
      </c>
      <c r="K10" s="18">
        <v>574</v>
      </c>
      <c r="L10" s="18">
        <v>476</v>
      </c>
      <c r="M10" s="18">
        <v>3771</v>
      </c>
      <c r="N10" s="87">
        <f t="shared" si="1"/>
        <v>12808</v>
      </c>
      <c r="O10" s="88" t="s">
        <v>61</v>
      </c>
      <c r="P10" s="109" t="s">
        <v>61</v>
      </c>
      <c r="Q10" s="109" t="s">
        <v>61</v>
      </c>
      <c r="R10" s="109" t="s">
        <v>61</v>
      </c>
      <c r="S10" s="109" t="s">
        <v>61</v>
      </c>
      <c r="T10" s="110" t="s">
        <v>61</v>
      </c>
      <c r="U10" s="90">
        <f t="shared" si="0"/>
        <v>12808</v>
      </c>
    </row>
    <row r="11" spans="1:22" ht="21.75" customHeight="1" x14ac:dyDescent="0.2">
      <c r="A11" s="131" t="s">
        <v>24</v>
      </c>
      <c r="B11" s="17">
        <v>485</v>
      </c>
      <c r="C11" s="17">
        <v>1785</v>
      </c>
      <c r="D11" s="17">
        <v>1004</v>
      </c>
      <c r="E11" s="17">
        <v>72</v>
      </c>
      <c r="F11" s="17">
        <v>1760</v>
      </c>
      <c r="G11" s="17">
        <v>825</v>
      </c>
      <c r="H11" s="17">
        <v>1061</v>
      </c>
      <c r="I11" s="17">
        <v>463</v>
      </c>
      <c r="J11" s="17">
        <v>650</v>
      </c>
      <c r="K11" s="17">
        <v>729</v>
      </c>
      <c r="L11" s="17">
        <v>792</v>
      </c>
      <c r="M11" s="17">
        <v>1522</v>
      </c>
      <c r="N11" s="82">
        <f>SUM(B11:M11)</f>
        <v>11148</v>
      </c>
      <c r="O11" s="83" t="s">
        <v>61</v>
      </c>
      <c r="P11" s="107" t="s">
        <v>61</v>
      </c>
      <c r="Q11" s="107" t="s">
        <v>61</v>
      </c>
      <c r="R11" s="107" t="s">
        <v>61</v>
      </c>
      <c r="S11" s="107" t="s">
        <v>61</v>
      </c>
      <c r="T11" s="108" t="s">
        <v>61</v>
      </c>
      <c r="U11" s="85">
        <f t="shared" si="0"/>
        <v>11148</v>
      </c>
    </row>
    <row r="12" spans="1:22" ht="21.75" customHeight="1" x14ac:dyDescent="0.2">
      <c r="A12" s="132" t="s">
        <v>25</v>
      </c>
      <c r="B12" s="17">
        <v>325</v>
      </c>
      <c r="C12" s="17">
        <v>1179</v>
      </c>
      <c r="D12" s="17">
        <v>905</v>
      </c>
      <c r="E12" s="17">
        <v>47</v>
      </c>
      <c r="F12" s="17">
        <v>1530</v>
      </c>
      <c r="G12" s="17">
        <v>692</v>
      </c>
      <c r="H12" s="17">
        <v>1017</v>
      </c>
      <c r="I12" s="17">
        <v>289</v>
      </c>
      <c r="J12" s="17">
        <v>822</v>
      </c>
      <c r="K12" s="17">
        <v>772</v>
      </c>
      <c r="L12" s="17">
        <v>234</v>
      </c>
      <c r="M12" s="17">
        <v>1556</v>
      </c>
      <c r="N12" s="82">
        <f t="shared" si="1"/>
        <v>9368</v>
      </c>
      <c r="O12" s="83" t="s">
        <v>61</v>
      </c>
      <c r="P12" s="107" t="s">
        <v>61</v>
      </c>
      <c r="Q12" s="107" t="s">
        <v>61</v>
      </c>
      <c r="R12" s="107" t="s">
        <v>61</v>
      </c>
      <c r="S12" s="107" t="s">
        <v>61</v>
      </c>
      <c r="T12" s="108" t="s">
        <v>61</v>
      </c>
      <c r="U12" s="85">
        <f t="shared" ref="U12:U22" si="2">(N12)</f>
        <v>9368</v>
      </c>
    </row>
    <row r="13" spans="1:22" ht="21.75" customHeight="1" x14ac:dyDescent="0.2">
      <c r="A13" s="132" t="s">
        <v>26</v>
      </c>
      <c r="B13" s="17">
        <v>517</v>
      </c>
      <c r="C13" s="17">
        <v>1049</v>
      </c>
      <c r="D13" s="17">
        <v>960</v>
      </c>
      <c r="E13" s="17">
        <v>58</v>
      </c>
      <c r="F13" s="17">
        <v>1400</v>
      </c>
      <c r="G13" s="17">
        <v>513</v>
      </c>
      <c r="H13" s="17">
        <v>993</v>
      </c>
      <c r="I13" s="17">
        <v>322</v>
      </c>
      <c r="J13" s="17">
        <v>1412</v>
      </c>
      <c r="K13" s="17">
        <v>797</v>
      </c>
      <c r="L13" s="17">
        <v>410</v>
      </c>
      <c r="M13" s="17">
        <v>1244</v>
      </c>
      <c r="N13" s="82">
        <f t="shared" si="1"/>
        <v>9675</v>
      </c>
      <c r="O13" s="83" t="s">
        <v>61</v>
      </c>
      <c r="P13" s="107" t="s">
        <v>61</v>
      </c>
      <c r="Q13" s="107" t="s">
        <v>61</v>
      </c>
      <c r="R13" s="107" t="s">
        <v>61</v>
      </c>
      <c r="S13" s="107" t="s">
        <v>61</v>
      </c>
      <c r="T13" s="108" t="s">
        <v>61</v>
      </c>
      <c r="U13" s="85">
        <f t="shared" si="2"/>
        <v>9675</v>
      </c>
    </row>
    <row r="14" spans="1:22" s="2" customFormat="1" ht="21.75" customHeight="1" x14ac:dyDescent="0.2">
      <c r="A14" s="132" t="s">
        <v>27</v>
      </c>
      <c r="B14" s="17">
        <v>529</v>
      </c>
      <c r="C14" s="17">
        <v>929</v>
      </c>
      <c r="D14" s="17">
        <v>705</v>
      </c>
      <c r="E14" s="17">
        <v>39</v>
      </c>
      <c r="F14" s="17">
        <v>1646</v>
      </c>
      <c r="G14" s="17">
        <v>745</v>
      </c>
      <c r="H14" s="17">
        <v>597</v>
      </c>
      <c r="I14" s="17">
        <v>423</v>
      </c>
      <c r="J14" s="17">
        <v>1565</v>
      </c>
      <c r="K14" s="17">
        <v>638</v>
      </c>
      <c r="L14" s="17">
        <v>758</v>
      </c>
      <c r="M14" s="17">
        <v>1936</v>
      </c>
      <c r="N14" s="82">
        <f t="shared" si="1"/>
        <v>10510</v>
      </c>
      <c r="O14" s="83" t="s">
        <v>61</v>
      </c>
      <c r="P14" s="107" t="s">
        <v>61</v>
      </c>
      <c r="Q14" s="107" t="s">
        <v>61</v>
      </c>
      <c r="R14" s="107" t="s">
        <v>61</v>
      </c>
      <c r="S14" s="107" t="s">
        <v>61</v>
      </c>
      <c r="T14" s="108" t="s">
        <v>61</v>
      </c>
      <c r="U14" s="85">
        <f t="shared" si="2"/>
        <v>10510</v>
      </c>
      <c r="V14" s="13"/>
    </row>
    <row r="15" spans="1:22" ht="21.75" customHeight="1" x14ac:dyDescent="0.2">
      <c r="A15" s="92">
        <v>2012</v>
      </c>
      <c r="B15" s="18">
        <v>553</v>
      </c>
      <c r="C15" s="18">
        <v>855</v>
      </c>
      <c r="D15" s="18">
        <v>419</v>
      </c>
      <c r="E15" s="18">
        <v>22</v>
      </c>
      <c r="F15" s="18">
        <v>1461</v>
      </c>
      <c r="G15" s="18">
        <v>852</v>
      </c>
      <c r="H15" s="18">
        <v>686</v>
      </c>
      <c r="I15" s="18">
        <v>296</v>
      </c>
      <c r="J15" s="18">
        <v>2157</v>
      </c>
      <c r="K15" s="18">
        <v>422</v>
      </c>
      <c r="L15" s="18">
        <v>526</v>
      </c>
      <c r="M15" s="18">
        <v>1710</v>
      </c>
      <c r="N15" s="82">
        <f t="shared" si="1"/>
        <v>9959</v>
      </c>
      <c r="O15" s="88" t="s">
        <v>61</v>
      </c>
      <c r="P15" s="109" t="s">
        <v>61</v>
      </c>
      <c r="Q15" s="109" t="s">
        <v>61</v>
      </c>
      <c r="R15" s="109" t="s">
        <v>61</v>
      </c>
      <c r="S15" s="109" t="s">
        <v>61</v>
      </c>
      <c r="T15" s="110" t="s">
        <v>61</v>
      </c>
      <c r="U15" s="93">
        <f t="shared" si="2"/>
        <v>9959</v>
      </c>
    </row>
    <row r="16" spans="1:22" ht="21.75" customHeight="1" x14ac:dyDescent="0.2">
      <c r="A16" s="111">
        <v>2013</v>
      </c>
      <c r="B16" s="105">
        <v>486</v>
      </c>
      <c r="C16" s="106">
        <v>1870</v>
      </c>
      <c r="D16" s="106">
        <v>406</v>
      </c>
      <c r="E16" s="106">
        <v>380</v>
      </c>
      <c r="F16" s="106">
        <v>1267</v>
      </c>
      <c r="G16" s="106">
        <v>797</v>
      </c>
      <c r="H16" s="106">
        <v>755</v>
      </c>
      <c r="I16" s="106">
        <v>427</v>
      </c>
      <c r="J16" s="106">
        <v>2054</v>
      </c>
      <c r="K16" s="106">
        <v>477</v>
      </c>
      <c r="L16" s="106">
        <v>590</v>
      </c>
      <c r="M16" s="135">
        <v>1996</v>
      </c>
      <c r="N16" s="112">
        <f t="shared" si="1"/>
        <v>11505</v>
      </c>
      <c r="O16" s="113" t="s">
        <v>61</v>
      </c>
      <c r="P16" s="114" t="s">
        <v>61</v>
      </c>
      <c r="Q16" s="114" t="s">
        <v>61</v>
      </c>
      <c r="R16" s="114" t="s">
        <v>61</v>
      </c>
      <c r="S16" s="114" t="s">
        <v>61</v>
      </c>
      <c r="T16" s="113" t="s">
        <v>61</v>
      </c>
      <c r="U16" s="105">
        <f t="shared" si="2"/>
        <v>11505</v>
      </c>
    </row>
    <row r="17" spans="1:21" ht="21.75" customHeight="1" x14ac:dyDescent="0.2">
      <c r="A17" s="132">
        <v>2014</v>
      </c>
      <c r="B17" s="85">
        <v>710</v>
      </c>
      <c r="C17" s="91">
        <v>528</v>
      </c>
      <c r="D17" s="91">
        <v>443</v>
      </c>
      <c r="E17" s="91">
        <v>311</v>
      </c>
      <c r="F17" s="91">
        <v>1522</v>
      </c>
      <c r="G17" s="91">
        <v>430</v>
      </c>
      <c r="H17" s="91">
        <v>602</v>
      </c>
      <c r="I17" s="91">
        <v>310</v>
      </c>
      <c r="J17" s="91">
        <v>2306</v>
      </c>
      <c r="K17" s="91">
        <v>359</v>
      </c>
      <c r="L17" s="91">
        <v>423</v>
      </c>
      <c r="M17" s="91">
        <v>2150</v>
      </c>
      <c r="N17" s="82">
        <f t="shared" si="1"/>
        <v>10094</v>
      </c>
      <c r="O17" s="83" t="s">
        <v>61</v>
      </c>
      <c r="P17" s="107" t="s">
        <v>61</v>
      </c>
      <c r="Q17" s="107" t="s">
        <v>61</v>
      </c>
      <c r="R17" s="107" t="s">
        <v>61</v>
      </c>
      <c r="S17" s="129" t="s">
        <v>61</v>
      </c>
      <c r="T17" s="83" t="s">
        <v>61</v>
      </c>
      <c r="U17" s="91">
        <f t="shared" si="2"/>
        <v>10094</v>
      </c>
    </row>
    <row r="18" spans="1:21" ht="21.75" customHeight="1" x14ac:dyDescent="0.2">
      <c r="A18" s="132">
        <v>2015</v>
      </c>
      <c r="B18" s="85">
        <v>895</v>
      </c>
      <c r="C18" s="91">
        <v>1404</v>
      </c>
      <c r="D18" s="91">
        <v>430</v>
      </c>
      <c r="E18" s="91">
        <v>492</v>
      </c>
      <c r="F18" s="91">
        <v>1461</v>
      </c>
      <c r="G18" s="91">
        <v>452</v>
      </c>
      <c r="H18" s="91">
        <v>565</v>
      </c>
      <c r="I18" s="91">
        <v>251</v>
      </c>
      <c r="J18" s="91">
        <v>2086</v>
      </c>
      <c r="K18" s="91">
        <v>481</v>
      </c>
      <c r="L18" s="91">
        <v>495</v>
      </c>
      <c r="M18" s="91">
        <v>2200</v>
      </c>
      <c r="N18" s="82">
        <f t="shared" si="1"/>
        <v>11212</v>
      </c>
      <c r="O18" s="83" t="s">
        <v>61</v>
      </c>
      <c r="P18" s="107" t="s">
        <v>61</v>
      </c>
      <c r="Q18" s="107" t="s">
        <v>61</v>
      </c>
      <c r="R18" s="107" t="s">
        <v>61</v>
      </c>
      <c r="S18" s="129" t="s">
        <v>61</v>
      </c>
      <c r="T18" s="83" t="s">
        <v>61</v>
      </c>
      <c r="U18" s="91">
        <f t="shared" si="2"/>
        <v>11212</v>
      </c>
    </row>
    <row r="19" spans="1:21" ht="21.75" customHeight="1" x14ac:dyDescent="0.2">
      <c r="A19" s="132">
        <v>2016</v>
      </c>
      <c r="B19" s="91">
        <v>630</v>
      </c>
      <c r="C19" s="91">
        <v>1685</v>
      </c>
      <c r="D19" s="91">
        <v>696</v>
      </c>
      <c r="E19" s="91">
        <v>376</v>
      </c>
      <c r="F19" s="91">
        <v>1186</v>
      </c>
      <c r="G19" s="91">
        <v>406</v>
      </c>
      <c r="H19" s="91">
        <v>621</v>
      </c>
      <c r="I19" s="91">
        <v>240</v>
      </c>
      <c r="J19" s="91">
        <v>2184</v>
      </c>
      <c r="K19" s="91">
        <v>269</v>
      </c>
      <c r="L19" s="91">
        <v>338</v>
      </c>
      <c r="M19" s="147">
        <v>1571</v>
      </c>
      <c r="N19" s="82">
        <f>SUM(B19:M19)</f>
        <v>10202</v>
      </c>
      <c r="O19" s="83" t="s">
        <v>61</v>
      </c>
      <c r="P19" s="107" t="s">
        <v>61</v>
      </c>
      <c r="Q19" s="107" t="s">
        <v>61</v>
      </c>
      <c r="R19" s="107" t="s">
        <v>61</v>
      </c>
      <c r="S19" s="129" t="s">
        <v>61</v>
      </c>
      <c r="T19" s="83" t="s">
        <v>61</v>
      </c>
      <c r="U19" s="91">
        <f t="shared" si="2"/>
        <v>10202</v>
      </c>
    </row>
    <row r="20" spans="1:21" ht="21.75" customHeight="1" x14ac:dyDescent="0.2">
      <c r="A20" s="86">
        <v>2017</v>
      </c>
      <c r="B20" s="90">
        <v>432</v>
      </c>
      <c r="C20" s="93">
        <v>1144</v>
      </c>
      <c r="D20" s="93">
        <v>662</v>
      </c>
      <c r="E20" s="93">
        <v>488</v>
      </c>
      <c r="F20" s="93">
        <v>1001</v>
      </c>
      <c r="G20" s="93">
        <v>318</v>
      </c>
      <c r="H20" s="93">
        <v>662</v>
      </c>
      <c r="I20" s="93">
        <v>289</v>
      </c>
      <c r="J20" s="93">
        <v>2135</v>
      </c>
      <c r="K20" s="93">
        <v>267</v>
      </c>
      <c r="L20" s="93">
        <v>276</v>
      </c>
      <c r="M20" s="93">
        <v>1288</v>
      </c>
      <c r="N20" s="87">
        <f>SUM(B20:M20)</f>
        <v>8962</v>
      </c>
      <c r="O20" s="88" t="s">
        <v>61</v>
      </c>
      <c r="P20" s="109" t="s">
        <v>61</v>
      </c>
      <c r="Q20" s="109" t="s">
        <v>61</v>
      </c>
      <c r="R20" s="109" t="s">
        <v>61</v>
      </c>
      <c r="S20" s="133" t="s">
        <v>61</v>
      </c>
      <c r="T20" s="134" t="s">
        <v>61</v>
      </c>
      <c r="U20" s="93">
        <f t="shared" si="2"/>
        <v>8962</v>
      </c>
    </row>
    <row r="21" spans="1:21" ht="21.75" customHeight="1" x14ac:dyDescent="0.2">
      <c r="A21" s="81">
        <v>2018</v>
      </c>
      <c r="B21" s="85">
        <v>991</v>
      </c>
      <c r="C21" s="91">
        <v>940</v>
      </c>
      <c r="D21" s="91">
        <v>556</v>
      </c>
      <c r="E21" s="91">
        <v>401</v>
      </c>
      <c r="F21" s="91">
        <v>993</v>
      </c>
      <c r="G21" s="91">
        <v>295</v>
      </c>
      <c r="H21" s="91">
        <v>664</v>
      </c>
      <c r="I21" s="91">
        <v>277</v>
      </c>
      <c r="J21" s="91">
        <v>2288</v>
      </c>
      <c r="K21" s="91">
        <v>182</v>
      </c>
      <c r="L21" s="91">
        <v>311</v>
      </c>
      <c r="M21" s="91">
        <v>1118</v>
      </c>
      <c r="N21" s="82">
        <f>SUM(B21:M21)</f>
        <v>9016</v>
      </c>
      <c r="O21" s="83" t="s">
        <v>61</v>
      </c>
      <c r="P21" s="107" t="s">
        <v>61</v>
      </c>
      <c r="Q21" s="107" t="s">
        <v>61</v>
      </c>
      <c r="R21" s="107" t="s">
        <v>61</v>
      </c>
      <c r="S21" s="129" t="s">
        <v>61</v>
      </c>
      <c r="T21" s="128" t="s">
        <v>61</v>
      </c>
      <c r="U21" s="91">
        <f t="shared" si="2"/>
        <v>9016</v>
      </c>
    </row>
    <row r="22" spans="1:21" ht="21.75" customHeight="1" x14ac:dyDescent="0.2">
      <c r="A22" s="132">
        <v>2019</v>
      </c>
      <c r="B22" s="85">
        <v>1070</v>
      </c>
      <c r="C22" s="91">
        <v>508</v>
      </c>
      <c r="D22" s="91">
        <v>578</v>
      </c>
      <c r="E22" s="91">
        <v>499</v>
      </c>
      <c r="F22" s="91">
        <v>1215</v>
      </c>
      <c r="G22" s="91">
        <v>280</v>
      </c>
      <c r="H22" s="91">
        <v>642</v>
      </c>
      <c r="I22" s="91">
        <v>253</v>
      </c>
      <c r="J22" s="91">
        <v>2149</v>
      </c>
      <c r="K22" s="91">
        <v>328</v>
      </c>
      <c r="L22" s="91">
        <v>344</v>
      </c>
      <c r="M22" s="91">
        <v>2020</v>
      </c>
      <c r="N22" s="82">
        <f t="shared" si="1"/>
        <v>9886</v>
      </c>
      <c r="O22" s="83" t="s">
        <v>61</v>
      </c>
      <c r="P22" s="107" t="s">
        <v>61</v>
      </c>
      <c r="Q22" s="107" t="s">
        <v>61</v>
      </c>
      <c r="R22" s="107" t="s">
        <v>61</v>
      </c>
      <c r="S22" s="129" t="s">
        <v>61</v>
      </c>
      <c r="T22" s="83" t="s">
        <v>61</v>
      </c>
      <c r="U22" s="85">
        <f t="shared" si="2"/>
        <v>9886</v>
      </c>
    </row>
    <row r="23" spans="1:21" ht="21.75" customHeight="1" x14ac:dyDescent="0.2">
      <c r="A23" s="132">
        <v>2020</v>
      </c>
      <c r="B23" s="85">
        <v>975</v>
      </c>
      <c r="C23" s="91">
        <v>475</v>
      </c>
      <c r="D23" s="91">
        <v>608</v>
      </c>
      <c r="E23" s="91">
        <v>505</v>
      </c>
      <c r="F23" s="91">
        <v>1485</v>
      </c>
      <c r="G23" s="91">
        <v>375</v>
      </c>
      <c r="H23" s="91">
        <v>670</v>
      </c>
      <c r="I23" s="91">
        <v>201</v>
      </c>
      <c r="J23" s="91">
        <v>2031</v>
      </c>
      <c r="K23" s="91">
        <v>316</v>
      </c>
      <c r="L23" s="91">
        <v>363</v>
      </c>
      <c r="M23" s="91">
        <v>1961</v>
      </c>
      <c r="N23" s="82">
        <f t="shared" si="1"/>
        <v>9965</v>
      </c>
      <c r="O23" s="83" t="s">
        <v>61</v>
      </c>
      <c r="P23" s="107" t="s">
        <v>61</v>
      </c>
      <c r="Q23" s="107" t="s">
        <v>61</v>
      </c>
      <c r="R23" s="107" t="s">
        <v>61</v>
      </c>
      <c r="S23" s="129" t="s">
        <v>61</v>
      </c>
      <c r="T23" s="128" t="s">
        <v>61</v>
      </c>
      <c r="U23" s="85">
        <f>N23</f>
        <v>9965</v>
      </c>
    </row>
    <row r="24" spans="1:21" ht="21.75" customHeight="1" x14ac:dyDescent="0.2">
      <c r="A24" s="132">
        <v>2021</v>
      </c>
      <c r="B24" s="85">
        <v>747</v>
      </c>
      <c r="C24" s="91">
        <v>345</v>
      </c>
      <c r="D24" s="91">
        <v>745</v>
      </c>
      <c r="E24" s="91">
        <v>240</v>
      </c>
      <c r="F24" s="91">
        <v>470</v>
      </c>
      <c r="G24" s="91">
        <v>254</v>
      </c>
      <c r="H24" s="91">
        <v>361</v>
      </c>
      <c r="I24" s="91">
        <v>168</v>
      </c>
      <c r="J24" s="91">
        <v>746</v>
      </c>
      <c r="K24" s="91">
        <v>208</v>
      </c>
      <c r="L24" s="91">
        <v>306</v>
      </c>
      <c r="M24" s="91">
        <v>1372</v>
      </c>
      <c r="N24" s="82">
        <f t="shared" si="1"/>
        <v>5962</v>
      </c>
      <c r="O24" s="83" t="s">
        <v>61</v>
      </c>
      <c r="P24" s="107" t="s">
        <v>61</v>
      </c>
      <c r="Q24" s="107" t="s">
        <v>61</v>
      </c>
      <c r="R24" s="107" t="s">
        <v>61</v>
      </c>
      <c r="S24" s="129" t="s">
        <v>61</v>
      </c>
      <c r="T24" s="83" t="s">
        <v>61</v>
      </c>
      <c r="U24" s="85">
        <f>N24</f>
        <v>5962</v>
      </c>
    </row>
    <row r="25" spans="1:21" ht="21.75" customHeight="1" x14ac:dyDescent="0.2">
      <c r="A25" s="92">
        <v>2022</v>
      </c>
      <c r="B25" s="90">
        <v>832</v>
      </c>
      <c r="C25" s="93">
        <v>306</v>
      </c>
      <c r="D25" s="93">
        <v>503</v>
      </c>
      <c r="E25" s="93">
        <v>419</v>
      </c>
      <c r="F25" s="93">
        <v>513</v>
      </c>
      <c r="G25" s="93">
        <v>151</v>
      </c>
      <c r="H25" s="93">
        <v>353</v>
      </c>
      <c r="I25" s="93">
        <v>141</v>
      </c>
      <c r="J25" s="93">
        <v>939</v>
      </c>
      <c r="K25" s="93">
        <v>107</v>
      </c>
      <c r="L25" s="93">
        <v>415</v>
      </c>
      <c r="M25" s="93">
        <v>1707</v>
      </c>
      <c r="N25" s="87">
        <f t="shared" si="1"/>
        <v>6386</v>
      </c>
      <c r="O25" s="88" t="s">
        <v>61</v>
      </c>
      <c r="P25" s="109" t="s">
        <v>61</v>
      </c>
      <c r="Q25" s="109" t="s">
        <v>61</v>
      </c>
      <c r="R25" s="109" t="s">
        <v>61</v>
      </c>
      <c r="S25" s="133" t="s">
        <v>61</v>
      </c>
      <c r="T25" s="88" t="s">
        <v>61</v>
      </c>
      <c r="U25" s="90">
        <f>N25</f>
        <v>6386</v>
      </c>
    </row>
    <row r="26" spans="1:21" ht="21.75" customHeight="1" x14ac:dyDescent="0.2">
      <c r="A26" s="199">
        <v>2023</v>
      </c>
      <c r="B26" s="85">
        <v>537</v>
      </c>
      <c r="C26" s="91">
        <v>127</v>
      </c>
      <c r="D26" s="91">
        <v>985</v>
      </c>
      <c r="E26" s="91">
        <v>439</v>
      </c>
      <c r="F26" s="91">
        <v>218</v>
      </c>
      <c r="G26" s="91">
        <v>274</v>
      </c>
      <c r="H26" s="91">
        <v>481</v>
      </c>
      <c r="I26" s="91">
        <v>837</v>
      </c>
      <c r="J26" s="91">
        <v>543</v>
      </c>
      <c r="K26" s="91">
        <v>518</v>
      </c>
      <c r="L26" s="91">
        <v>137</v>
      </c>
      <c r="M26" s="91">
        <v>926</v>
      </c>
      <c r="N26" s="82">
        <v>6022</v>
      </c>
      <c r="O26" s="83" t="s">
        <v>61</v>
      </c>
      <c r="P26" s="107" t="s">
        <v>61</v>
      </c>
      <c r="Q26" s="107" t="s">
        <v>61</v>
      </c>
      <c r="R26" s="107" t="s">
        <v>61</v>
      </c>
      <c r="S26" s="129" t="s">
        <v>61</v>
      </c>
      <c r="T26" s="195" t="s">
        <v>61</v>
      </c>
      <c r="U26" s="196">
        <f>N26</f>
        <v>6022</v>
      </c>
    </row>
    <row r="27" spans="1:21" ht="21.75" customHeight="1" x14ac:dyDescent="0.2">
      <c r="A27" s="94" t="s">
        <v>28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36"/>
      <c r="L27" s="136"/>
      <c r="M27" s="137"/>
      <c r="N27" s="138"/>
      <c r="O27" s="113"/>
      <c r="P27" s="114"/>
      <c r="Q27" s="114"/>
      <c r="R27" s="114"/>
      <c r="S27" s="139"/>
      <c r="T27" s="124"/>
      <c r="U27" s="91"/>
    </row>
    <row r="28" spans="1:21" ht="12.75" customHeight="1" x14ac:dyDescent="0.2">
      <c r="A28" s="81" t="s">
        <v>29</v>
      </c>
      <c r="B28" s="99">
        <f>IFERROR(B26/B25*100-100,"--")</f>
        <v>-35.456730769230774</v>
      </c>
      <c r="C28" s="99">
        <f t="shared" ref="C28:U28" si="3">IFERROR(C26/C25*100-100,"--")</f>
        <v>-58.496732026143789</v>
      </c>
      <c r="D28" s="99">
        <f t="shared" si="3"/>
        <v>95.825049701789254</v>
      </c>
      <c r="E28" s="99">
        <f t="shared" si="3"/>
        <v>4.7732696897374751</v>
      </c>
      <c r="F28" s="99">
        <f t="shared" si="3"/>
        <v>-57.504873294346979</v>
      </c>
      <c r="G28" s="99">
        <f t="shared" si="3"/>
        <v>81.456953642384093</v>
      </c>
      <c r="H28" s="99">
        <f t="shared" si="3"/>
        <v>36.260623229461743</v>
      </c>
      <c r="I28" s="99">
        <f t="shared" si="3"/>
        <v>493.61702127659578</v>
      </c>
      <c r="J28" s="99">
        <f t="shared" si="3"/>
        <v>-42.172523961661348</v>
      </c>
      <c r="K28" s="99">
        <f t="shared" si="3"/>
        <v>384.1121495327103</v>
      </c>
      <c r="L28" s="99">
        <f t="shared" si="3"/>
        <v>-66.98795180722891</v>
      </c>
      <c r="M28" s="99">
        <f t="shared" si="3"/>
        <v>-45.752782659636793</v>
      </c>
      <c r="N28" s="99">
        <f t="shared" si="3"/>
        <v>-5.6999686814907591</v>
      </c>
      <c r="O28" s="83" t="s">
        <v>61</v>
      </c>
      <c r="P28" s="84" t="s">
        <v>61</v>
      </c>
      <c r="Q28" s="84" t="s">
        <v>61</v>
      </c>
      <c r="R28" s="84" t="s">
        <v>61</v>
      </c>
      <c r="S28" s="128" t="s">
        <v>61</v>
      </c>
      <c r="T28" s="108" t="s">
        <v>61</v>
      </c>
      <c r="U28" s="126">
        <f t="shared" si="3"/>
        <v>-5.6999686814907591</v>
      </c>
    </row>
    <row r="29" spans="1:21" ht="12.75" customHeight="1" x14ac:dyDescent="0.2">
      <c r="A29" s="81" t="s">
        <v>30</v>
      </c>
      <c r="B29" s="99">
        <f>IFERROR(B26/B21*100-100,"--")</f>
        <v>-45.812310797174568</v>
      </c>
      <c r="C29" s="99">
        <f t="shared" ref="C29:U29" si="4">IFERROR(C26/C21*100-100,"--")</f>
        <v>-86.489361702127667</v>
      </c>
      <c r="D29" s="99">
        <f t="shared" si="4"/>
        <v>77.158273381294975</v>
      </c>
      <c r="E29" s="99">
        <f t="shared" si="4"/>
        <v>9.4763092269326705</v>
      </c>
      <c r="F29" s="99">
        <f t="shared" si="4"/>
        <v>-78.046324269889226</v>
      </c>
      <c r="G29" s="99">
        <f t="shared" si="4"/>
        <v>-7.118644067796609</v>
      </c>
      <c r="H29" s="99">
        <f t="shared" si="4"/>
        <v>-27.560240963855421</v>
      </c>
      <c r="I29" s="99">
        <f t="shared" si="4"/>
        <v>202.16606498194943</v>
      </c>
      <c r="J29" s="99">
        <f t="shared" si="4"/>
        <v>-76.26748251748252</v>
      </c>
      <c r="K29" s="99">
        <f t="shared" si="4"/>
        <v>184.61538461538464</v>
      </c>
      <c r="L29" s="99">
        <f t="shared" si="4"/>
        <v>-55.948553054662383</v>
      </c>
      <c r="M29" s="99">
        <f t="shared" si="4"/>
        <v>-17.173524150268335</v>
      </c>
      <c r="N29" s="99">
        <f t="shared" si="4"/>
        <v>-33.207630878438337</v>
      </c>
      <c r="O29" s="83" t="s">
        <v>61</v>
      </c>
      <c r="P29" s="84" t="s">
        <v>61</v>
      </c>
      <c r="Q29" s="84" t="s">
        <v>61</v>
      </c>
      <c r="R29" s="84" t="s">
        <v>61</v>
      </c>
      <c r="S29" s="128" t="s">
        <v>61</v>
      </c>
      <c r="T29" s="108" t="s">
        <v>61</v>
      </c>
      <c r="U29" s="126">
        <f t="shared" si="4"/>
        <v>-33.207630878438337</v>
      </c>
    </row>
    <row r="30" spans="1:21" ht="12.75" customHeight="1" x14ac:dyDescent="0.2">
      <c r="A30" s="81" t="s">
        <v>31</v>
      </c>
      <c r="B30" s="99">
        <f>IFERROR(B26/B16*100-100,"--")</f>
        <v>10.493827160493822</v>
      </c>
      <c r="C30" s="99">
        <f t="shared" ref="C30:U30" si="5">IFERROR(C26/C16*100-100,"--")</f>
        <v>-93.208556149732615</v>
      </c>
      <c r="D30" s="99">
        <f t="shared" si="5"/>
        <v>142.61083743842366</v>
      </c>
      <c r="E30" s="99">
        <f t="shared" si="5"/>
        <v>15.526315789473671</v>
      </c>
      <c r="F30" s="99">
        <f t="shared" si="5"/>
        <v>-82.794001578531962</v>
      </c>
      <c r="G30" s="99">
        <f t="shared" si="5"/>
        <v>-65.621079046424086</v>
      </c>
      <c r="H30" s="99">
        <f t="shared" si="5"/>
        <v>-36.291390728476827</v>
      </c>
      <c r="I30" s="99">
        <f t="shared" si="5"/>
        <v>96.01873536299766</v>
      </c>
      <c r="J30" s="99">
        <f t="shared" si="5"/>
        <v>-73.563777994157746</v>
      </c>
      <c r="K30" s="99">
        <f t="shared" si="5"/>
        <v>8.5953878406708668</v>
      </c>
      <c r="L30" s="99">
        <f t="shared" si="5"/>
        <v>-76.779661016949149</v>
      </c>
      <c r="M30" s="99">
        <f t="shared" si="5"/>
        <v>-53.607214428857716</v>
      </c>
      <c r="N30" s="99">
        <f t="shared" si="5"/>
        <v>-47.657540199913086</v>
      </c>
      <c r="O30" s="83" t="s">
        <v>61</v>
      </c>
      <c r="P30" s="84" t="s">
        <v>61</v>
      </c>
      <c r="Q30" s="84" t="s">
        <v>61</v>
      </c>
      <c r="R30" s="84" t="s">
        <v>61</v>
      </c>
      <c r="S30" s="128" t="s">
        <v>61</v>
      </c>
      <c r="T30" s="108" t="s">
        <v>61</v>
      </c>
      <c r="U30" s="126">
        <f t="shared" si="5"/>
        <v>-47.657540199913086</v>
      </c>
    </row>
    <row r="31" spans="1:21" ht="12.75" customHeight="1" x14ac:dyDescent="0.2">
      <c r="A31" s="81" t="s">
        <v>35</v>
      </c>
      <c r="B31" s="160">
        <f>IFERROR(B26/B6*100-100,"--")</f>
        <v>876.36363636363637</v>
      </c>
      <c r="C31" s="160">
        <f t="shared" ref="C31:U31" si="6">IFERROR(C26/C6*100-100,"--")</f>
        <v>-90.047021943573668</v>
      </c>
      <c r="D31" s="160">
        <f t="shared" si="6"/>
        <v>12.70022883295195</v>
      </c>
      <c r="E31" s="160">
        <f t="shared" si="6"/>
        <v>112.07729468599035</v>
      </c>
      <c r="F31" s="160">
        <f t="shared" si="6"/>
        <v>-86.034593209481102</v>
      </c>
      <c r="G31" s="160">
        <f t="shared" si="6"/>
        <v>-56.369426751592357</v>
      </c>
      <c r="H31" s="160">
        <f t="shared" si="6"/>
        <v>-73.915401301518443</v>
      </c>
      <c r="I31" s="160">
        <f t="shared" si="6"/>
        <v>196.80851063829789</v>
      </c>
      <c r="J31" s="160">
        <f t="shared" si="6"/>
        <v>-73.421439060205586</v>
      </c>
      <c r="K31" s="160">
        <f t="shared" si="6"/>
        <v>115.83333333333331</v>
      </c>
      <c r="L31" s="160">
        <f t="shared" si="6"/>
        <v>-72.599999999999994</v>
      </c>
      <c r="M31" s="160">
        <f t="shared" si="6"/>
        <v>-27.315541601255887</v>
      </c>
      <c r="N31" s="160">
        <f t="shared" si="6"/>
        <v>-44.158011869436194</v>
      </c>
      <c r="O31" s="83" t="s">
        <v>61</v>
      </c>
      <c r="P31" s="84" t="s">
        <v>61</v>
      </c>
      <c r="Q31" s="84" t="s">
        <v>61</v>
      </c>
      <c r="R31" s="84" t="s">
        <v>61</v>
      </c>
      <c r="S31" s="128" t="s">
        <v>61</v>
      </c>
      <c r="T31" s="108" t="s">
        <v>61</v>
      </c>
      <c r="U31" s="126">
        <f t="shared" si="6"/>
        <v>-44.158011869436194</v>
      </c>
    </row>
    <row r="32" spans="1:21" ht="13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84"/>
      <c r="Q32" s="107"/>
      <c r="R32" s="107"/>
      <c r="S32" s="107"/>
      <c r="T32" s="107"/>
      <c r="U32" s="123"/>
    </row>
    <row r="33" spans="1:22" ht="13.5" customHeight="1" x14ac:dyDescent="0.2">
      <c r="A33" s="212" t="str">
        <f>Annual!A33</f>
        <v>Source: Connecticut Board of Regents for Higher Education's Banner administrative data system,  SWRXS09 non-credit registration data extracted in November 2023 for the previous AY year.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</row>
    <row r="34" spans="1:22" ht="13.5" customHeight="1" x14ac:dyDescent="0.2">
      <c r="A34" s="212" t="s">
        <v>62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</row>
    <row r="35" spans="1:22" s="50" customFormat="1" ht="27" customHeight="1" x14ac:dyDescent="0.2">
      <c r="A35" s="213" t="s">
        <v>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15"/>
    </row>
    <row r="36" spans="1:22" ht="13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</row>
    <row r="37" spans="1:22" ht="13.5" customHeight="1" x14ac:dyDescent="0.2">
      <c r="A37" s="215" t="str">
        <f>Annual!$A$37</f>
        <v xml:space="preserve">Produced by the Connecticut State Colleges and Universities, Office of Decision Support &amp; Institutional Research, November 17, 2022.  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</row>
    <row r="38" spans="1:2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2" ht="19.5" customHeight="1" x14ac:dyDescent="0.25">
      <c r="A41" s="221" t="s">
        <v>73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2" ht="19.5" customHeight="1" x14ac:dyDescent="0.25">
      <c r="A42" s="45" t="s">
        <v>36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2" ht="19.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2" ht="21.75" customHeight="1" x14ac:dyDescent="0.2">
      <c r="A44" s="116" t="s">
        <v>0</v>
      </c>
      <c r="B44" s="216" t="s">
        <v>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17"/>
      <c r="P44" s="216" t="s">
        <v>2</v>
      </c>
      <c r="Q44" s="217"/>
      <c r="R44" s="217"/>
      <c r="S44" s="217"/>
      <c r="T44" s="218"/>
      <c r="U44" s="219" t="s">
        <v>71</v>
      </c>
    </row>
    <row r="45" spans="1:22" ht="85.5" customHeight="1" x14ac:dyDescent="0.2">
      <c r="A45" s="116"/>
      <c r="B45" s="119" t="s">
        <v>3</v>
      </c>
      <c r="C45" s="119" t="s">
        <v>4</v>
      </c>
      <c r="D45" s="119" t="s">
        <v>5</v>
      </c>
      <c r="E45" s="119" t="s">
        <v>6</v>
      </c>
      <c r="F45" s="119" t="s">
        <v>7</v>
      </c>
      <c r="G45" s="119" t="s">
        <v>8</v>
      </c>
      <c r="H45" s="119" t="s">
        <v>9</v>
      </c>
      <c r="I45" s="119" t="s">
        <v>10</v>
      </c>
      <c r="J45" s="119" t="s">
        <v>11</v>
      </c>
      <c r="K45" s="120" t="s">
        <v>12</v>
      </c>
      <c r="L45" s="120" t="s">
        <v>13</v>
      </c>
      <c r="M45" s="120" t="s">
        <v>14</v>
      </c>
      <c r="N45" s="121" t="s">
        <v>68</v>
      </c>
      <c r="O45" s="122" t="s">
        <v>70</v>
      </c>
      <c r="P45" s="120" t="s">
        <v>15</v>
      </c>
      <c r="Q45" s="120" t="s">
        <v>16</v>
      </c>
      <c r="R45" s="120" t="s">
        <v>17</v>
      </c>
      <c r="S45" s="120" t="s">
        <v>18</v>
      </c>
      <c r="T45" s="121" t="s">
        <v>66</v>
      </c>
      <c r="U45" s="220"/>
    </row>
    <row r="46" spans="1:22" ht="21.75" customHeight="1" x14ac:dyDescent="0.2">
      <c r="A46" s="131" t="s">
        <v>19</v>
      </c>
      <c r="B46" s="17">
        <v>104</v>
      </c>
      <c r="C46" s="17">
        <v>256</v>
      </c>
      <c r="D46" s="17">
        <v>679</v>
      </c>
      <c r="E46" s="17">
        <v>336</v>
      </c>
      <c r="F46" s="17">
        <v>2000</v>
      </c>
      <c r="G46" s="17">
        <v>273</v>
      </c>
      <c r="H46" s="17">
        <v>695</v>
      </c>
      <c r="I46" s="17">
        <v>175</v>
      </c>
      <c r="J46" s="17">
        <v>1814</v>
      </c>
      <c r="K46" s="17">
        <v>897</v>
      </c>
      <c r="L46" s="17">
        <v>1084</v>
      </c>
      <c r="M46" s="17">
        <v>319</v>
      </c>
      <c r="N46" s="82">
        <f>SUM(A46:L46)</f>
        <v>8313</v>
      </c>
      <c r="O46" s="83" t="s">
        <v>61</v>
      </c>
      <c r="P46" s="107" t="s">
        <v>61</v>
      </c>
      <c r="Q46" s="107" t="s">
        <v>61</v>
      </c>
      <c r="R46" s="107" t="s">
        <v>61</v>
      </c>
      <c r="S46" s="107" t="s">
        <v>61</v>
      </c>
      <c r="T46" s="108" t="s">
        <v>61</v>
      </c>
      <c r="U46" s="85">
        <f t="shared" ref="U46:U51" si="7">(N46)</f>
        <v>8313</v>
      </c>
    </row>
    <row r="47" spans="1:22" ht="21.75" customHeight="1" x14ac:dyDescent="0.2">
      <c r="A47" s="132" t="s">
        <v>20</v>
      </c>
      <c r="B47" s="17">
        <v>250</v>
      </c>
      <c r="C47" s="17">
        <v>399</v>
      </c>
      <c r="D47" s="17">
        <v>810</v>
      </c>
      <c r="E47" s="17">
        <v>457</v>
      </c>
      <c r="F47" s="17">
        <v>1870</v>
      </c>
      <c r="G47" s="17">
        <v>1306</v>
      </c>
      <c r="H47" s="17">
        <v>566</v>
      </c>
      <c r="I47" s="17">
        <v>268</v>
      </c>
      <c r="J47" s="17">
        <v>2332</v>
      </c>
      <c r="K47" s="17">
        <v>136</v>
      </c>
      <c r="L47" s="17">
        <v>1185</v>
      </c>
      <c r="M47" s="17">
        <v>393</v>
      </c>
      <c r="N47" s="82">
        <f t="shared" ref="N47:N56" si="8">SUM(A47:L47)</f>
        <v>9579</v>
      </c>
      <c r="O47" s="83" t="s">
        <v>61</v>
      </c>
      <c r="P47" s="107" t="s">
        <v>61</v>
      </c>
      <c r="Q47" s="107" t="s">
        <v>61</v>
      </c>
      <c r="R47" s="107" t="s">
        <v>61</v>
      </c>
      <c r="S47" s="107" t="s">
        <v>61</v>
      </c>
      <c r="T47" s="108" t="s">
        <v>61</v>
      </c>
      <c r="U47" s="85">
        <f t="shared" si="7"/>
        <v>9579</v>
      </c>
    </row>
    <row r="48" spans="1:22" ht="21.75" customHeight="1" x14ac:dyDescent="0.2">
      <c r="A48" s="132" t="s">
        <v>21</v>
      </c>
      <c r="B48" s="17">
        <v>285</v>
      </c>
      <c r="C48" s="17">
        <v>184</v>
      </c>
      <c r="D48" s="17">
        <v>707</v>
      </c>
      <c r="E48" s="17">
        <v>297</v>
      </c>
      <c r="F48" s="17">
        <v>1498</v>
      </c>
      <c r="G48" s="17">
        <v>358</v>
      </c>
      <c r="H48" s="17">
        <v>543</v>
      </c>
      <c r="I48" s="17">
        <v>241</v>
      </c>
      <c r="J48" s="17">
        <v>3088</v>
      </c>
      <c r="K48" s="17">
        <v>1355</v>
      </c>
      <c r="L48" s="17">
        <v>1154</v>
      </c>
      <c r="M48" s="17">
        <v>244</v>
      </c>
      <c r="N48" s="82">
        <f t="shared" si="8"/>
        <v>9710</v>
      </c>
      <c r="O48" s="83" t="s">
        <v>61</v>
      </c>
      <c r="P48" s="107" t="s">
        <v>61</v>
      </c>
      <c r="Q48" s="107" t="s">
        <v>61</v>
      </c>
      <c r="R48" s="107" t="s">
        <v>61</v>
      </c>
      <c r="S48" s="107" t="s">
        <v>61</v>
      </c>
      <c r="T48" s="108" t="s">
        <v>61</v>
      </c>
      <c r="U48" s="85">
        <f t="shared" si="7"/>
        <v>9710</v>
      </c>
    </row>
    <row r="49" spans="1:21" ht="21.75" customHeight="1" x14ac:dyDescent="0.2">
      <c r="A49" s="132" t="s">
        <v>22</v>
      </c>
      <c r="B49" s="17">
        <v>200</v>
      </c>
      <c r="C49" s="17">
        <v>184</v>
      </c>
      <c r="D49" s="17">
        <v>520</v>
      </c>
      <c r="E49" s="17">
        <v>151</v>
      </c>
      <c r="F49" s="17">
        <v>1465</v>
      </c>
      <c r="G49" s="17">
        <v>255</v>
      </c>
      <c r="H49" s="17">
        <v>396</v>
      </c>
      <c r="I49" s="17">
        <v>295</v>
      </c>
      <c r="J49" s="17">
        <v>3065</v>
      </c>
      <c r="K49" s="17">
        <v>1334</v>
      </c>
      <c r="L49" s="17">
        <v>1818</v>
      </c>
      <c r="M49" s="17">
        <v>363</v>
      </c>
      <c r="N49" s="82">
        <f t="shared" si="8"/>
        <v>9683</v>
      </c>
      <c r="O49" s="83" t="s">
        <v>61</v>
      </c>
      <c r="P49" s="107" t="s">
        <v>61</v>
      </c>
      <c r="Q49" s="107" t="s">
        <v>61</v>
      </c>
      <c r="R49" s="107" t="s">
        <v>61</v>
      </c>
      <c r="S49" s="107" t="s">
        <v>61</v>
      </c>
      <c r="T49" s="108" t="s">
        <v>61</v>
      </c>
      <c r="U49" s="85">
        <f t="shared" si="7"/>
        <v>9683</v>
      </c>
    </row>
    <row r="50" spans="1:21" ht="21.75" customHeight="1" x14ac:dyDescent="0.2">
      <c r="A50" s="92" t="s">
        <v>23</v>
      </c>
      <c r="B50" s="18">
        <v>510</v>
      </c>
      <c r="C50" s="18">
        <v>76</v>
      </c>
      <c r="D50" s="18">
        <v>413</v>
      </c>
      <c r="E50" s="18">
        <v>92</v>
      </c>
      <c r="F50" s="18">
        <v>1555</v>
      </c>
      <c r="G50" s="18">
        <v>276</v>
      </c>
      <c r="H50" s="18">
        <v>469</v>
      </c>
      <c r="I50" s="18">
        <v>256</v>
      </c>
      <c r="J50" s="18">
        <v>2497</v>
      </c>
      <c r="K50" s="18">
        <v>1462</v>
      </c>
      <c r="L50" s="18">
        <v>1302</v>
      </c>
      <c r="M50" s="18">
        <v>385</v>
      </c>
      <c r="N50" s="87">
        <f t="shared" si="8"/>
        <v>8908</v>
      </c>
      <c r="O50" s="88" t="s">
        <v>61</v>
      </c>
      <c r="P50" s="109" t="s">
        <v>61</v>
      </c>
      <c r="Q50" s="109" t="s">
        <v>61</v>
      </c>
      <c r="R50" s="109" t="s">
        <v>61</v>
      </c>
      <c r="S50" s="109" t="s">
        <v>61</v>
      </c>
      <c r="T50" s="110" t="s">
        <v>61</v>
      </c>
      <c r="U50" s="90">
        <f t="shared" si="7"/>
        <v>8908</v>
      </c>
    </row>
    <row r="51" spans="1:21" ht="21.75" customHeight="1" x14ac:dyDescent="0.2">
      <c r="A51" s="132" t="s">
        <v>24</v>
      </c>
      <c r="B51" s="17">
        <v>487</v>
      </c>
      <c r="C51" s="17">
        <v>102</v>
      </c>
      <c r="D51" s="17">
        <v>351</v>
      </c>
      <c r="E51" s="17">
        <v>120</v>
      </c>
      <c r="F51" s="17">
        <v>1480</v>
      </c>
      <c r="G51" s="17">
        <v>1132</v>
      </c>
      <c r="H51" s="17">
        <v>534</v>
      </c>
      <c r="I51" s="17">
        <v>279</v>
      </c>
      <c r="J51" s="17">
        <v>4156</v>
      </c>
      <c r="K51" s="17">
        <v>1285</v>
      </c>
      <c r="L51" s="17">
        <v>1572</v>
      </c>
      <c r="M51" s="17">
        <v>514</v>
      </c>
      <c r="N51" s="82">
        <f t="shared" si="8"/>
        <v>11498</v>
      </c>
      <c r="O51" s="83" t="s">
        <v>61</v>
      </c>
      <c r="P51" s="107" t="s">
        <v>61</v>
      </c>
      <c r="Q51" s="107" t="s">
        <v>61</v>
      </c>
      <c r="R51" s="107" t="s">
        <v>61</v>
      </c>
      <c r="S51" s="107" t="s">
        <v>61</v>
      </c>
      <c r="T51" s="108" t="s">
        <v>61</v>
      </c>
      <c r="U51" s="85">
        <f t="shared" si="7"/>
        <v>11498</v>
      </c>
    </row>
    <row r="52" spans="1:21" ht="21.75" customHeight="1" x14ac:dyDescent="0.2">
      <c r="A52" s="132" t="s">
        <v>25</v>
      </c>
      <c r="B52" s="17">
        <v>256</v>
      </c>
      <c r="C52" s="17">
        <v>42</v>
      </c>
      <c r="D52" s="17">
        <v>556</v>
      </c>
      <c r="E52" s="17">
        <v>92</v>
      </c>
      <c r="F52" s="17">
        <v>1918</v>
      </c>
      <c r="G52" s="17">
        <v>415</v>
      </c>
      <c r="H52" s="17">
        <v>533</v>
      </c>
      <c r="I52" s="17">
        <v>292</v>
      </c>
      <c r="J52" s="17">
        <v>3325</v>
      </c>
      <c r="K52" s="17">
        <v>1515</v>
      </c>
      <c r="L52" s="17">
        <v>1395</v>
      </c>
      <c r="M52" s="17">
        <v>417</v>
      </c>
      <c r="N52" s="82">
        <f t="shared" si="8"/>
        <v>10339</v>
      </c>
      <c r="O52" s="83" t="s">
        <v>61</v>
      </c>
      <c r="P52" s="107" t="s">
        <v>61</v>
      </c>
      <c r="Q52" s="107" t="s">
        <v>61</v>
      </c>
      <c r="R52" s="107" t="s">
        <v>61</v>
      </c>
      <c r="S52" s="107" t="s">
        <v>61</v>
      </c>
      <c r="T52" s="108" t="s">
        <v>61</v>
      </c>
      <c r="U52" s="85">
        <f t="shared" ref="U52:U58" si="9">(N52)</f>
        <v>10339</v>
      </c>
    </row>
    <row r="53" spans="1:21" ht="21.75" customHeight="1" x14ac:dyDescent="0.2">
      <c r="A53" s="132" t="s">
        <v>26</v>
      </c>
      <c r="B53" s="17">
        <v>514</v>
      </c>
      <c r="C53" s="17">
        <v>49</v>
      </c>
      <c r="D53" s="17">
        <v>291</v>
      </c>
      <c r="E53" s="17">
        <v>79</v>
      </c>
      <c r="F53" s="17">
        <v>1599</v>
      </c>
      <c r="G53" s="17">
        <v>490</v>
      </c>
      <c r="H53" s="17">
        <v>497</v>
      </c>
      <c r="I53" s="17">
        <v>163</v>
      </c>
      <c r="J53" s="17">
        <v>2875</v>
      </c>
      <c r="K53" s="17">
        <v>1775</v>
      </c>
      <c r="L53" s="17">
        <v>1376</v>
      </c>
      <c r="M53" s="17">
        <v>310</v>
      </c>
      <c r="N53" s="82">
        <f t="shared" si="8"/>
        <v>9708</v>
      </c>
      <c r="O53" s="83" t="s">
        <v>61</v>
      </c>
      <c r="P53" s="107" t="s">
        <v>61</v>
      </c>
      <c r="Q53" s="107" t="s">
        <v>61</v>
      </c>
      <c r="R53" s="107" t="s">
        <v>61</v>
      </c>
      <c r="S53" s="107" t="s">
        <v>61</v>
      </c>
      <c r="T53" s="108" t="s">
        <v>61</v>
      </c>
      <c r="U53" s="85">
        <f t="shared" si="9"/>
        <v>9708</v>
      </c>
    </row>
    <row r="54" spans="1:21" ht="21.75" customHeight="1" x14ac:dyDescent="0.2">
      <c r="A54" s="132" t="s">
        <v>27</v>
      </c>
      <c r="B54" s="17">
        <v>486</v>
      </c>
      <c r="C54" s="17">
        <v>29</v>
      </c>
      <c r="D54" s="17">
        <v>303</v>
      </c>
      <c r="E54" s="17">
        <v>134</v>
      </c>
      <c r="F54" s="17">
        <v>1387</v>
      </c>
      <c r="G54" s="17">
        <v>2961</v>
      </c>
      <c r="H54" s="17">
        <v>412</v>
      </c>
      <c r="I54" s="17">
        <v>163</v>
      </c>
      <c r="J54" s="17">
        <v>1998</v>
      </c>
      <c r="K54" s="17">
        <v>1769</v>
      </c>
      <c r="L54" s="17">
        <v>1672</v>
      </c>
      <c r="M54" s="17">
        <v>318</v>
      </c>
      <c r="N54" s="82">
        <f t="shared" si="8"/>
        <v>11314</v>
      </c>
      <c r="O54" s="83" t="s">
        <v>61</v>
      </c>
      <c r="P54" s="107" t="s">
        <v>61</v>
      </c>
      <c r="Q54" s="107" t="s">
        <v>61</v>
      </c>
      <c r="R54" s="107" t="s">
        <v>61</v>
      </c>
      <c r="S54" s="107" t="s">
        <v>61</v>
      </c>
      <c r="T54" s="108" t="s">
        <v>61</v>
      </c>
      <c r="U54" s="85">
        <f t="shared" si="9"/>
        <v>11314</v>
      </c>
    </row>
    <row r="55" spans="1:21" ht="21.75" customHeight="1" x14ac:dyDescent="0.2">
      <c r="A55" s="92">
        <v>2012</v>
      </c>
      <c r="B55" s="18">
        <v>280</v>
      </c>
      <c r="C55" s="18">
        <v>12</v>
      </c>
      <c r="D55" s="18">
        <v>172</v>
      </c>
      <c r="E55" s="18">
        <v>98</v>
      </c>
      <c r="F55" s="18">
        <v>1319</v>
      </c>
      <c r="G55" s="18">
        <v>2777</v>
      </c>
      <c r="H55" s="18">
        <v>385</v>
      </c>
      <c r="I55" s="18">
        <v>311</v>
      </c>
      <c r="J55" s="18">
        <v>1786</v>
      </c>
      <c r="K55" s="18">
        <v>1598</v>
      </c>
      <c r="L55" s="18">
        <v>1513</v>
      </c>
      <c r="M55" s="18">
        <v>364</v>
      </c>
      <c r="N55" s="87">
        <f t="shared" si="8"/>
        <v>12263</v>
      </c>
      <c r="O55" s="88" t="s">
        <v>61</v>
      </c>
      <c r="P55" s="109" t="s">
        <v>61</v>
      </c>
      <c r="Q55" s="109" t="s">
        <v>61</v>
      </c>
      <c r="R55" s="109" t="s">
        <v>61</v>
      </c>
      <c r="S55" s="109" t="s">
        <v>61</v>
      </c>
      <c r="T55" s="110" t="s">
        <v>61</v>
      </c>
      <c r="U55" s="93">
        <f t="shared" si="9"/>
        <v>12263</v>
      </c>
    </row>
    <row r="56" spans="1:21" ht="21.75" customHeight="1" x14ac:dyDescent="0.2">
      <c r="A56" s="111">
        <v>2013</v>
      </c>
      <c r="B56" s="105">
        <v>215</v>
      </c>
      <c r="C56" s="106">
        <v>1338</v>
      </c>
      <c r="D56" s="106">
        <v>123</v>
      </c>
      <c r="E56" s="106">
        <v>61</v>
      </c>
      <c r="F56" s="106">
        <v>1442</v>
      </c>
      <c r="G56" s="106">
        <v>2819</v>
      </c>
      <c r="H56" s="106">
        <v>260</v>
      </c>
      <c r="I56" s="106">
        <v>0</v>
      </c>
      <c r="J56" s="106">
        <v>1665</v>
      </c>
      <c r="K56" s="106">
        <v>1776</v>
      </c>
      <c r="L56" s="106">
        <v>922</v>
      </c>
      <c r="M56" s="106">
        <v>354</v>
      </c>
      <c r="N56" s="112">
        <f t="shared" si="8"/>
        <v>12634</v>
      </c>
      <c r="O56" s="113" t="s">
        <v>61</v>
      </c>
      <c r="P56" s="114" t="s">
        <v>61</v>
      </c>
      <c r="Q56" s="114" t="s">
        <v>61</v>
      </c>
      <c r="R56" s="114" t="s">
        <v>61</v>
      </c>
      <c r="S56" s="114" t="s">
        <v>61</v>
      </c>
      <c r="T56" s="113" t="s">
        <v>61</v>
      </c>
      <c r="U56" s="105">
        <f t="shared" si="9"/>
        <v>12634</v>
      </c>
    </row>
    <row r="57" spans="1:21" ht="21.75" customHeight="1" x14ac:dyDescent="0.2">
      <c r="A57" s="81">
        <v>2014</v>
      </c>
      <c r="B57" s="85">
        <v>411</v>
      </c>
      <c r="C57" s="91">
        <v>49</v>
      </c>
      <c r="D57" s="91">
        <v>115</v>
      </c>
      <c r="E57" s="91">
        <v>77</v>
      </c>
      <c r="F57" s="91">
        <v>1405</v>
      </c>
      <c r="G57" s="91">
        <v>2706</v>
      </c>
      <c r="H57" s="91">
        <v>253</v>
      </c>
      <c r="I57" s="91">
        <v>0</v>
      </c>
      <c r="J57" s="91">
        <v>1550</v>
      </c>
      <c r="K57" s="91">
        <v>1646</v>
      </c>
      <c r="L57" s="91">
        <v>1725</v>
      </c>
      <c r="M57" s="147">
        <v>257</v>
      </c>
      <c r="N57" s="91">
        <f>SUM(A57:M57)</f>
        <v>12208</v>
      </c>
      <c r="O57" s="83" t="s">
        <v>61</v>
      </c>
      <c r="P57" s="107" t="s">
        <v>61</v>
      </c>
      <c r="Q57" s="107" t="s">
        <v>61</v>
      </c>
      <c r="R57" s="107" t="s">
        <v>61</v>
      </c>
      <c r="S57" s="129" t="s">
        <v>61</v>
      </c>
      <c r="T57" s="128" t="s">
        <v>61</v>
      </c>
      <c r="U57" s="91">
        <f t="shared" si="9"/>
        <v>12208</v>
      </c>
    </row>
    <row r="58" spans="1:21" ht="21.75" customHeight="1" x14ac:dyDescent="0.2">
      <c r="A58" s="132">
        <v>2015</v>
      </c>
      <c r="B58" s="91">
        <v>136</v>
      </c>
      <c r="C58" s="91">
        <v>133</v>
      </c>
      <c r="D58" s="91">
        <v>108</v>
      </c>
      <c r="E58" s="91">
        <v>205</v>
      </c>
      <c r="F58" s="91">
        <v>1498</v>
      </c>
      <c r="G58" s="91">
        <v>4407</v>
      </c>
      <c r="H58" s="91">
        <v>193</v>
      </c>
      <c r="I58" s="91">
        <v>0</v>
      </c>
      <c r="J58" s="91">
        <v>1670</v>
      </c>
      <c r="K58" s="91">
        <v>2146</v>
      </c>
      <c r="L58" s="91">
        <v>1399</v>
      </c>
      <c r="M58" s="147">
        <v>401</v>
      </c>
      <c r="N58" s="82">
        <f>SUM(A58:M58)</f>
        <v>14311</v>
      </c>
      <c r="O58" s="83" t="s">
        <v>61</v>
      </c>
      <c r="P58" s="107" t="s">
        <v>61</v>
      </c>
      <c r="Q58" s="107" t="s">
        <v>61</v>
      </c>
      <c r="R58" s="107" t="s">
        <v>61</v>
      </c>
      <c r="S58" s="129" t="s">
        <v>61</v>
      </c>
      <c r="T58" s="83" t="s">
        <v>61</v>
      </c>
      <c r="U58" s="91">
        <f t="shared" si="9"/>
        <v>14311</v>
      </c>
    </row>
    <row r="59" spans="1:21" ht="21.75" customHeight="1" x14ac:dyDescent="0.2">
      <c r="A59" s="132">
        <v>2016</v>
      </c>
      <c r="B59" s="91">
        <v>301</v>
      </c>
      <c r="C59" s="91">
        <v>100</v>
      </c>
      <c r="D59" s="91">
        <v>107</v>
      </c>
      <c r="E59" s="91">
        <v>114</v>
      </c>
      <c r="F59" s="91">
        <v>1588</v>
      </c>
      <c r="G59" s="91">
        <v>4182</v>
      </c>
      <c r="H59" s="91">
        <v>249</v>
      </c>
      <c r="I59" s="91">
        <v>0</v>
      </c>
      <c r="J59" s="91">
        <v>1595</v>
      </c>
      <c r="K59" s="91">
        <v>1746</v>
      </c>
      <c r="L59" s="91">
        <v>2299</v>
      </c>
      <c r="M59" s="147">
        <v>389</v>
      </c>
      <c r="N59" s="82">
        <f>SUM(B59:M59)</f>
        <v>12670</v>
      </c>
      <c r="O59" s="83" t="s">
        <v>61</v>
      </c>
      <c r="P59" s="107" t="s">
        <v>61</v>
      </c>
      <c r="Q59" s="107" t="s">
        <v>61</v>
      </c>
      <c r="R59" s="107" t="s">
        <v>61</v>
      </c>
      <c r="S59" s="129" t="s">
        <v>61</v>
      </c>
      <c r="T59" s="83" t="s">
        <v>61</v>
      </c>
      <c r="U59" s="91">
        <f t="shared" ref="U59:U65" si="10">N59</f>
        <v>12670</v>
      </c>
    </row>
    <row r="60" spans="1:21" ht="21.75" customHeight="1" x14ac:dyDescent="0.2">
      <c r="A60" s="86">
        <v>2017</v>
      </c>
      <c r="B60" s="90">
        <v>225</v>
      </c>
      <c r="C60" s="93">
        <v>117</v>
      </c>
      <c r="D60" s="93">
        <v>84</v>
      </c>
      <c r="E60" s="93">
        <v>0</v>
      </c>
      <c r="F60" s="93">
        <v>1697</v>
      </c>
      <c r="G60" s="93">
        <v>3684</v>
      </c>
      <c r="H60" s="93">
        <v>180</v>
      </c>
      <c r="I60" s="93">
        <v>0</v>
      </c>
      <c r="J60" s="93">
        <v>1607</v>
      </c>
      <c r="K60" s="93">
        <v>1712</v>
      </c>
      <c r="L60" s="93">
        <v>2481</v>
      </c>
      <c r="M60" s="93">
        <v>292</v>
      </c>
      <c r="N60" s="87">
        <f>SUM(B60:M60)</f>
        <v>12079</v>
      </c>
      <c r="O60" s="88" t="s">
        <v>61</v>
      </c>
      <c r="P60" s="109" t="s">
        <v>61</v>
      </c>
      <c r="Q60" s="109" t="s">
        <v>61</v>
      </c>
      <c r="R60" s="109" t="s">
        <v>61</v>
      </c>
      <c r="S60" s="133" t="s">
        <v>61</v>
      </c>
      <c r="T60" s="88" t="s">
        <v>61</v>
      </c>
      <c r="U60" s="93">
        <f t="shared" si="10"/>
        <v>12079</v>
      </c>
    </row>
    <row r="61" spans="1:21" ht="21.75" customHeight="1" x14ac:dyDescent="0.2">
      <c r="A61" s="81">
        <v>2018</v>
      </c>
      <c r="B61" s="85">
        <v>269</v>
      </c>
      <c r="C61" s="91">
        <v>102</v>
      </c>
      <c r="D61" s="91">
        <v>165</v>
      </c>
      <c r="E61" s="91">
        <v>39</v>
      </c>
      <c r="F61" s="91">
        <v>1674</v>
      </c>
      <c r="G61" s="91">
        <v>3673</v>
      </c>
      <c r="H61" s="91">
        <v>153</v>
      </c>
      <c r="I61" s="91">
        <v>0</v>
      </c>
      <c r="J61" s="91">
        <v>1383</v>
      </c>
      <c r="K61" s="91">
        <v>1823</v>
      </c>
      <c r="L61" s="91">
        <v>2294</v>
      </c>
      <c r="M61" s="91">
        <v>288</v>
      </c>
      <c r="N61" s="82">
        <f>SUM(B61:M61)</f>
        <v>11863</v>
      </c>
      <c r="O61" s="83" t="s">
        <v>61</v>
      </c>
      <c r="P61" s="107" t="s">
        <v>61</v>
      </c>
      <c r="Q61" s="107" t="s">
        <v>61</v>
      </c>
      <c r="R61" s="107" t="s">
        <v>61</v>
      </c>
      <c r="S61" s="129" t="s">
        <v>61</v>
      </c>
      <c r="T61" s="83" t="s">
        <v>61</v>
      </c>
      <c r="U61" s="91">
        <f t="shared" si="10"/>
        <v>11863</v>
      </c>
    </row>
    <row r="62" spans="1:21" ht="21.75" customHeight="1" x14ac:dyDescent="0.2">
      <c r="A62" s="81">
        <v>2019</v>
      </c>
      <c r="B62" s="85">
        <v>263</v>
      </c>
      <c r="C62" s="91">
        <v>145</v>
      </c>
      <c r="D62" s="91">
        <v>123</v>
      </c>
      <c r="E62" s="91">
        <v>131</v>
      </c>
      <c r="F62" s="91">
        <v>1704</v>
      </c>
      <c r="G62" s="91">
        <v>3242</v>
      </c>
      <c r="H62" s="91">
        <v>126</v>
      </c>
      <c r="I62" s="91">
        <v>0</v>
      </c>
      <c r="J62" s="91">
        <v>1052</v>
      </c>
      <c r="K62" s="91">
        <v>1931</v>
      </c>
      <c r="L62" s="91">
        <v>3589</v>
      </c>
      <c r="M62" s="147">
        <v>243</v>
      </c>
      <c r="N62" s="91">
        <f>SUM(B62:M62)</f>
        <v>12549</v>
      </c>
      <c r="O62" s="83" t="s">
        <v>61</v>
      </c>
      <c r="P62" s="107" t="s">
        <v>61</v>
      </c>
      <c r="Q62" s="107" t="s">
        <v>61</v>
      </c>
      <c r="R62" s="107" t="s">
        <v>61</v>
      </c>
      <c r="S62" s="129" t="s">
        <v>61</v>
      </c>
      <c r="T62" s="83" t="s">
        <v>61</v>
      </c>
      <c r="U62" s="85">
        <f t="shared" si="10"/>
        <v>12549</v>
      </c>
    </row>
    <row r="63" spans="1:21" ht="21.75" customHeight="1" x14ac:dyDescent="0.2">
      <c r="A63" s="81">
        <v>2020</v>
      </c>
      <c r="B63" s="85">
        <v>264</v>
      </c>
      <c r="C63" s="91">
        <v>53</v>
      </c>
      <c r="D63" s="91">
        <v>146</v>
      </c>
      <c r="E63" s="91">
        <v>158</v>
      </c>
      <c r="F63" s="91">
        <v>1156</v>
      </c>
      <c r="G63" s="91">
        <v>3746</v>
      </c>
      <c r="H63" s="91">
        <v>117</v>
      </c>
      <c r="I63" s="91">
        <v>0</v>
      </c>
      <c r="J63" s="91">
        <v>534</v>
      </c>
      <c r="K63" s="91">
        <v>1907</v>
      </c>
      <c r="L63" s="91">
        <v>4211</v>
      </c>
      <c r="M63" s="147">
        <v>172</v>
      </c>
      <c r="N63" s="91">
        <f t="shared" ref="N63:N65" si="11">SUM(B63:M63)</f>
        <v>12464</v>
      </c>
      <c r="O63" s="83" t="s">
        <v>61</v>
      </c>
      <c r="P63" s="184" t="s">
        <v>61</v>
      </c>
      <c r="Q63" s="107" t="s">
        <v>61</v>
      </c>
      <c r="R63" s="107" t="s">
        <v>61</v>
      </c>
      <c r="S63" s="129" t="s">
        <v>61</v>
      </c>
      <c r="T63" s="83" t="s">
        <v>61</v>
      </c>
      <c r="U63" s="85">
        <f t="shared" si="10"/>
        <v>12464</v>
      </c>
    </row>
    <row r="64" spans="1:21" ht="21.75" customHeight="1" x14ac:dyDescent="0.2">
      <c r="A64" s="81">
        <v>2021</v>
      </c>
      <c r="B64" s="85">
        <v>108</v>
      </c>
      <c r="C64" s="91">
        <v>0</v>
      </c>
      <c r="D64" s="91">
        <v>95</v>
      </c>
      <c r="E64" s="91">
        <v>57</v>
      </c>
      <c r="F64" s="91">
        <v>61</v>
      </c>
      <c r="G64" s="91">
        <v>134</v>
      </c>
      <c r="H64" s="91">
        <v>226</v>
      </c>
      <c r="I64" s="91">
        <v>0</v>
      </c>
      <c r="J64" s="91">
        <v>114</v>
      </c>
      <c r="K64" s="91">
        <v>20</v>
      </c>
      <c r="L64" s="91">
        <v>0</v>
      </c>
      <c r="M64" s="147">
        <v>71</v>
      </c>
      <c r="N64" s="82">
        <f t="shared" si="11"/>
        <v>886</v>
      </c>
      <c r="O64" s="83" t="s">
        <v>61</v>
      </c>
      <c r="P64" s="184" t="s">
        <v>61</v>
      </c>
      <c r="Q64" s="107" t="s">
        <v>61</v>
      </c>
      <c r="R64" s="107" t="s">
        <v>61</v>
      </c>
      <c r="S64" s="129" t="s">
        <v>61</v>
      </c>
      <c r="T64" s="83" t="s">
        <v>61</v>
      </c>
      <c r="U64" s="85">
        <f t="shared" si="10"/>
        <v>886</v>
      </c>
    </row>
    <row r="65" spans="1:22" ht="21.75" customHeight="1" x14ac:dyDescent="0.2">
      <c r="A65" s="92">
        <v>2022</v>
      </c>
      <c r="B65" s="90">
        <v>119</v>
      </c>
      <c r="C65" s="93">
        <v>15</v>
      </c>
      <c r="D65" s="93">
        <v>225</v>
      </c>
      <c r="E65" s="93">
        <v>65</v>
      </c>
      <c r="F65" s="93">
        <v>160</v>
      </c>
      <c r="G65" s="93">
        <v>897</v>
      </c>
      <c r="H65" s="93">
        <v>228</v>
      </c>
      <c r="I65" s="93">
        <v>0</v>
      </c>
      <c r="J65" s="93">
        <v>170</v>
      </c>
      <c r="K65" s="93">
        <v>6</v>
      </c>
      <c r="L65" s="93">
        <v>27</v>
      </c>
      <c r="M65" s="93">
        <v>273</v>
      </c>
      <c r="N65" s="87">
        <f t="shared" si="11"/>
        <v>2185</v>
      </c>
      <c r="O65" s="88" t="s">
        <v>61</v>
      </c>
      <c r="P65" s="109" t="s">
        <v>61</v>
      </c>
      <c r="Q65" s="109" t="s">
        <v>61</v>
      </c>
      <c r="R65" s="109" t="s">
        <v>61</v>
      </c>
      <c r="S65" s="133" t="s">
        <v>61</v>
      </c>
      <c r="T65" s="88" t="s">
        <v>61</v>
      </c>
      <c r="U65" s="90">
        <f t="shared" si="10"/>
        <v>2185</v>
      </c>
    </row>
    <row r="66" spans="1:22" ht="21.75" customHeight="1" x14ac:dyDescent="0.2">
      <c r="A66" s="202">
        <v>2023</v>
      </c>
      <c r="B66" s="198">
        <v>132</v>
      </c>
      <c r="C66" s="196">
        <v>0</v>
      </c>
      <c r="D66" s="196">
        <v>175</v>
      </c>
      <c r="E66" s="196">
        <v>24</v>
      </c>
      <c r="F66" s="196">
        <v>1704</v>
      </c>
      <c r="G66" s="196">
        <v>8</v>
      </c>
      <c r="H66" s="196">
        <v>231</v>
      </c>
      <c r="I66" s="196">
        <v>145</v>
      </c>
      <c r="J66" s="196">
        <v>216</v>
      </c>
      <c r="K66" s="196">
        <v>28</v>
      </c>
      <c r="L66" s="196">
        <v>5103</v>
      </c>
      <c r="M66" s="196">
        <v>32</v>
      </c>
      <c r="N66" s="201">
        <v>7798</v>
      </c>
      <c r="O66" s="195" t="s">
        <v>61</v>
      </c>
      <c r="P66" s="205" t="s">
        <v>61</v>
      </c>
      <c r="Q66" s="205" t="s">
        <v>61</v>
      </c>
      <c r="R66" s="205" t="s">
        <v>61</v>
      </c>
      <c r="S66" s="206" t="s">
        <v>61</v>
      </c>
      <c r="T66" s="207" t="s">
        <v>61</v>
      </c>
      <c r="U66" s="198">
        <f t="shared" ref="U66" si="12">N66</f>
        <v>7798</v>
      </c>
    </row>
    <row r="67" spans="1:22" ht="21.75" customHeight="1" x14ac:dyDescent="0.2">
      <c r="A67" s="94" t="s">
        <v>28</v>
      </c>
      <c r="B67" s="85"/>
      <c r="C67" s="91"/>
      <c r="D67" s="91"/>
      <c r="E67" s="91"/>
      <c r="F67" s="91"/>
      <c r="G67" s="91"/>
      <c r="H67" s="91"/>
      <c r="I67" s="91"/>
      <c r="J67" s="91"/>
      <c r="K67" s="123"/>
      <c r="L67" s="123"/>
      <c r="M67" s="124"/>
      <c r="N67" s="123"/>
      <c r="O67" s="83"/>
      <c r="P67" s="107"/>
      <c r="Q67" s="107"/>
      <c r="R67" s="107"/>
      <c r="S67" s="129"/>
      <c r="T67" s="124"/>
      <c r="U67" s="85"/>
    </row>
    <row r="68" spans="1:22" ht="14.25" customHeight="1" x14ac:dyDescent="0.2">
      <c r="A68" s="81" t="s">
        <v>29</v>
      </c>
      <c r="B68" s="99">
        <f>IFERROR(B66/B65*100-100,"--")</f>
        <v>10.924369747899163</v>
      </c>
      <c r="C68" s="99">
        <f t="shared" ref="C68:U68" si="13">IFERROR(C66/C65*100-100,"--")</f>
        <v>-100</v>
      </c>
      <c r="D68" s="99">
        <f t="shared" si="13"/>
        <v>-22.222222222222214</v>
      </c>
      <c r="E68" s="99">
        <f t="shared" si="13"/>
        <v>-63.076923076923073</v>
      </c>
      <c r="F68" s="99">
        <f t="shared" si="13"/>
        <v>965</v>
      </c>
      <c r="G68" s="99">
        <f t="shared" si="13"/>
        <v>-99.108138238573019</v>
      </c>
      <c r="H68" s="99">
        <f t="shared" si="13"/>
        <v>1.3157894736842053</v>
      </c>
      <c r="I68" s="99" t="str">
        <f t="shared" si="13"/>
        <v>--</v>
      </c>
      <c r="J68" s="99">
        <f t="shared" si="13"/>
        <v>27.058823529411754</v>
      </c>
      <c r="K68" s="99">
        <f t="shared" si="13"/>
        <v>366.66666666666669</v>
      </c>
      <c r="L68" s="99">
        <f t="shared" si="13"/>
        <v>18800</v>
      </c>
      <c r="M68" s="99">
        <f t="shared" si="13"/>
        <v>-88.278388278388277</v>
      </c>
      <c r="N68" s="99">
        <f t="shared" si="13"/>
        <v>256.88787185354693</v>
      </c>
      <c r="O68" s="83" t="s">
        <v>61</v>
      </c>
      <c r="P68" s="84" t="s">
        <v>61</v>
      </c>
      <c r="Q68" s="84" t="s">
        <v>61</v>
      </c>
      <c r="R68" s="84" t="s">
        <v>61</v>
      </c>
      <c r="S68" s="128" t="s">
        <v>61</v>
      </c>
      <c r="T68" s="108" t="s">
        <v>61</v>
      </c>
      <c r="U68" s="126">
        <f t="shared" si="13"/>
        <v>256.88787185354693</v>
      </c>
    </row>
    <row r="69" spans="1:22" x14ac:dyDescent="0.2">
      <c r="A69" s="81" t="s">
        <v>30</v>
      </c>
      <c r="B69" s="99">
        <f>IFERROR(B66/B61*100-100,"--")</f>
        <v>-50.929368029739777</v>
      </c>
      <c r="C69" s="99">
        <f t="shared" ref="C69:U69" si="14">IFERROR(C66/C61*100-100,"--")</f>
        <v>-100</v>
      </c>
      <c r="D69" s="99">
        <f t="shared" si="14"/>
        <v>6.0606060606060623</v>
      </c>
      <c r="E69" s="99">
        <f t="shared" si="14"/>
        <v>-38.46153846153846</v>
      </c>
      <c r="F69" s="99">
        <f t="shared" si="14"/>
        <v>1.7921146953405014</v>
      </c>
      <c r="G69" s="99">
        <f t="shared" si="14"/>
        <v>-99.782194391505584</v>
      </c>
      <c r="H69" s="99">
        <f t="shared" si="14"/>
        <v>50.980392156862735</v>
      </c>
      <c r="I69" s="99" t="str">
        <f t="shared" si="14"/>
        <v>--</v>
      </c>
      <c r="J69" s="99">
        <f t="shared" si="14"/>
        <v>-84.381778741865503</v>
      </c>
      <c r="K69" s="99">
        <f t="shared" si="14"/>
        <v>-98.464070213933084</v>
      </c>
      <c r="L69" s="99">
        <f t="shared" si="14"/>
        <v>122.44986922406275</v>
      </c>
      <c r="M69" s="99">
        <f t="shared" si="14"/>
        <v>-88.888888888888886</v>
      </c>
      <c r="N69" s="99">
        <f t="shared" si="14"/>
        <v>-34.266205850122233</v>
      </c>
      <c r="O69" s="83" t="s">
        <v>61</v>
      </c>
      <c r="P69" s="84" t="s">
        <v>61</v>
      </c>
      <c r="Q69" s="84" t="s">
        <v>61</v>
      </c>
      <c r="R69" s="84" t="s">
        <v>61</v>
      </c>
      <c r="S69" s="128" t="s">
        <v>61</v>
      </c>
      <c r="T69" s="108" t="s">
        <v>61</v>
      </c>
      <c r="U69" s="126">
        <f t="shared" si="14"/>
        <v>-34.266205850122233</v>
      </c>
    </row>
    <row r="70" spans="1:22" x14ac:dyDescent="0.2">
      <c r="A70" s="81" t="s">
        <v>31</v>
      </c>
      <c r="B70" s="99">
        <f>IFERROR(B66/B56*100-100,"--")</f>
        <v>-38.604651162790695</v>
      </c>
      <c r="C70" s="99">
        <f t="shared" ref="C70:U70" si="15">IFERROR(C66/C56*100-100,"--")</f>
        <v>-100</v>
      </c>
      <c r="D70" s="99">
        <f t="shared" si="15"/>
        <v>42.276422764227647</v>
      </c>
      <c r="E70" s="99">
        <f t="shared" si="15"/>
        <v>-60.655737704918032</v>
      </c>
      <c r="F70" s="99">
        <f t="shared" si="15"/>
        <v>18.169209431345351</v>
      </c>
      <c r="G70" s="99">
        <f t="shared" si="15"/>
        <v>-99.716211422490247</v>
      </c>
      <c r="H70" s="99">
        <f t="shared" si="15"/>
        <v>-11.15384615384616</v>
      </c>
      <c r="I70" s="99" t="str">
        <f t="shared" si="15"/>
        <v>--</v>
      </c>
      <c r="J70" s="99">
        <f t="shared" si="15"/>
        <v>-87.027027027027032</v>
      </c>
      <c r="K70" s="99">
        <f t="shared" si="15"/>
        <v>-98.423423423423429</v>
      </c>
      <c r="L70" s="99">
        <f t="shared" si="15"/>
        <v>453.47071583514105</v>
      </c>
      <c r="M70" s="99">
        <f t="shared" si="15"/>
        <v>-90.960451977401135</v>
      </c>
      <c r="N70" s="99">
        <f t="shared" si="15"/>
        <v>-38.27766344783916</v>
      </c>
      <c r="O70" s="83" t="s">
        <v>61</v>
      </c>
      <c r="P70" s="84" t="s">
        <v>61</v>
      </c>
      <c r="Q70" s="84" t="s">
        <v>61</v>
      </c>
      <c r="R70" s="84" t="s">
        <v>61</v>
      </c>
      <c r="S70" s="128" t="s">
        <v>61</v>
      </c>
      <c r="T70" s="108" t="s">
        <v>61</v>
      </c>
      <c r="U70" s="126">
        <f t="shared" si="15"/>
        <v>-38.27766344783916</v>
      </c>
    </row>
    <row r="71" spans="1:22" s="50" customFormat="1" x14ac:dyDescent="0.2">
      <c r="A71" s="81" t="s">
        <v>35</v>
      </c>
      <c r="B71" s="160">
        <f>IFERROR(B66/B46*100-100,"--")</f>
        <v>26.92307692307692</v>
      </c>
      <c r="C71" s="160">
        <f t="shared" ref="C71:U71" si="16">IFERROR(C66/C46*100-100,"--")</f>
        <v>-100</v>
      </c>
      <c r="D71" s="160">
        <f t="shared" si="16"/>
        <v>-74.226804123711347</v>
      </c>
      <c r="E71" s="160">
        <f t="shared" si="16"/>
        <v>-92.857142857142861</v>
      </c>
      <c r="F71" s="160">
        <f t="shared" si="16"/>
        <v>-14.799999999999997</v>
      </c>
      <c r="G71" s="160">
        <f t="shared" si="16"/>
        <v>-97.069597069597066</v>
      </c>
      <c r="H71" s="160">
        <f t="shared" si="16"/>
        <v>-66.762589928057551</v>
      </c>
      <c r="I71" s="160">
        <f t="shared" si="16"/>
        <v>-17.142857142857139</v>
      </c>
      <c r="J71" s="160">
        <f t="shared" si="16"/>
        <v>-88.092613009922815</v>
      </c>
      <c r="K71" s="160">
        <f t="shared" si="16"/>
        <v>-96.878483835005568</v>
      </c>
      <c r="L71" s="160">
        <f t="shared" si="16"/>
        <v>370.75645756457567</v>
      </c>
      <c r="M71" s="160">
        <f t="shared" si="16"/>
        <v>-89.968652037617559</v>
      </c>
      <c r="N71" s="160">
        <f t="shared" si="16"/>
        <v>-6.1951160832431071</v>
      </c>
      <c r="O71" s="83" t="s">
        <v>61</v>
      </c>
      <c r="P71" s="84" t="s">
        <v>61</v>
      </c>
      <c r="Q71" s="84" t="s">
        <v>61</v>
      </c>
      <c r="R71" s="84" t="s">
        <v>61</v>
      </c>
      <c r="S71" s="128" t="s">
        <v>61</v>
      </c>
      <c r="T71" s="108" t="s">
        <v>61</v>
      </c>
      <c r="U71" s="126">
        <f t="shared" si="16"/>
        <v>-6.1951160832431071</v>
      </c>
      <c r="V71" s="15"/>
    </row>
    <row r="72" spans="1:22" s="2" customFormat="1" ht="13.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3"/>
    </row>
    <row r="73" spans="1:22" ht="13.5" customHeight="1" x14ac:dyDescent="0.2">
      <c r="A73" s="212" t="str">
        <f>Annual!A33</f>
        <v>Source: Connecticut Board of Regents for Higher Education's Banner administrative data system,  SWRXS09 non-credit registration data extracted in November 2023 for the previous AY year.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2" ht="13.5" customHeight="1" x14ac:dyDescent="0.2">
      <c r="A74" s="212" t="s">
        <v>62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2" ht="27" customHeight="1" x14ac:dyDescent="0.2">
      <c r="A75" s="213" t="s">
        <v>63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</row>
    <row r="76" spans="1:22" ht="13.5" customHeigh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2" ht="13.5" customHeight="1" x14ac:dyDescent="0.2">
      <c r="A77" s="215" t="str">
        <f>Annual!$A$37</f>
        <v xml:space="preserve">Produced by the Connecticut State Colleges and Universities, Office of Decision Support &amp; Institutional Research, November 17, 2022.  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8" spans="1:22" ht="19.5" customHeight="1" x14ac:dyDescent="0.2">
      <c r="A78" s="46" t="s">
        <v>51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2" ht="19.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1"/>
    </row>
    <row r="80" spans="1:22" ht="19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35.25" customHeight="1" x14ac:dyDescent="0.25">
      <c r="A81" s="222" t="s">
        <v>76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</row>
    <row r="82" spans="1:21" ht="19.5" customHeight="1" x14ac:dyDescent="0.25">
      <c r="A82" s="45" t="s">
        <v>36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ht="19.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69"/>
      <c r="P83" s="47"/>
      <c r="Q83" s="47"/>
      <c r="R83" s="47"/>
      <c r="S83" s="47"/>
      <c r="T83" s="47"/>
      <c r="U83" s="47"/>
    </row>
    <row r="84" spans="1:21" ht="21.75" customHeight="1" x14ac:dyDescent="0.2">
      <c r="A84" s="116" t="s">
        <v>0</v>
      </c>
      <c r="B84" s="216" t="s">
        <v>1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117"/>
      <c r="P84" s="216" t="s">
        <v>2</v>
      </c>
      <c r="Q84" s="217"/>
      <c r="R84" s="217"/>
      <c r="S84" s="217"/>
      <c r="T84" s="218"/>
      <c r="U84" s="219" t="s">
        <v>74</v>
      </c>
    </row>
    <row r="85" spans="1:21" ht="85.5" customHeight="1" x14ac:dyDescent="0.2">
      <c r="A85" s="116"/>
      <c r="B85" s="118" t="s">
        <v>3</v>
      </c>
      <c r="C85" s="119" t="s">
        <v>4</v>
      </c>
      <c r="D85" s="119" t="s">
        <v>5</v>
      </c>
      <c r="E85" s="119" t="s">
        <v>6</v>
      </c>
      <c r="F85" s="119" t="s">
        <v>7</v>
      </c>
      <c r="G85" s="119" t="s">
        <v>8</v>
      </c>
      <c r="H85" s="119" t="s">
        <v>9</v>
      </c>
      <c r="I85" s="119" t="s">
        <v>10</v>
      </c>
      <c r="J85" s="119" t="s">
        <v>11</v>
      </c>
      <c r="K85" s="120" t="s">
        <v>12</v>
      </c>
      <c r="L85" s="120" t="s">
        <v>13</v>
      </c>
      <c r="M85" s="120" t="s">
        <v>14</v>
      </c>
      <c r="N85" s="121" t="s">
        <v>75</v>
      </c>
      <c r="O85" s="122" t="s">
        <v>70</v>
      </c>
      <c r="P85" s="120" t="s">
        <v>15</v>
      </c>
      <c r="Q85" s="120" t="s">
        <v>16</v>
      </c>
      <c r="R85" s="120" t="s">
        <v>17</v>
      </c>
      <c r="S85" s="120" t="s">
        <v>18</v>
      </c>
      <c r="T85" s="121" t="s">
        <v>66</v>
      </c>
      <c r="U85" s="220"/>
    </row>
    <row r="86" spans="1:21" ht="21.75" customHeight="1" x14ac:dyDescent="0.2">
      <c r="A86" s="81" t="s">
        <v>19</v>
      </c>
      <c r="B86" s="105">
        <f t="shared" ref="B86:M86" si="17">(B6+B46)</f>
        <v>159</v>
      </c>
      <c r="C86" s="106">
        <f t="shared" si="17"/>
        <v>1532</v>
      </c>
      <c r="D86" s="106">
        <f t="shared" si="17"/>
        <v>1553</v>
      </c>
      <c r="E86" s="106">
        <f t="shared" si="17"/>
        <v>543</v>
      </c>
      <c r="F86" s="106">
        <f t="shared" si="17"/>
        <v>3561</v>
      </c>
      <c r="G86" s="106">
        <f t="shared" si="17"/>
        <v>901</v>
      </c>
      <c r="H86" s="106">
        <f t="shared" si="17"/>
        <v>2539</v>
      </c>
      <c r="I86" s="106">
        <f t="shared" si="17"/>
        <v>457</v>
      </c>
      <c r="J86" s="106">
        <f t="shared" si="17"/>
        <v>3857</v>
      </c>
      <c r="K86" s="106">
        <f t="shared" si="17"/>
        <v>1137</v>
      </c>
      <c r="L86" s="106">
        <f t="shared" si="17"/>
        <v>1584</v>
      </c>
      <c r="M86" s="91">
        <f t="shared" si="17"/>
        <v>1593</v>
      </c>
      <c r="N86" s="82">
        <f>SUM(B86:M86)</f>
        <v>19416</v>
      </c>
      <c r="O86" s="83" t="s">
        <v>61</v>
      </c>
      <c r="P86" s="107" t="s">
        <v>61</v>
      </c>
      <c r="Q86" s="107" t="s">
        <v>61</v>
      </c>
      <c r="R86" s="107" t="s">
        <v>61</v>
      </c>
      <c r="S86" s="107" t="s">
        <v>61</v>
      </c>
      <c r="T86" s="108" t="s">
        <v>61</v>
      </c>
      <c r="U86" s="85">
        <f t="shared" ref="U86:U91" si="18">(N86)</f>
        <v>19416</v>
      </c>
    </row>
    <row r="87" spans="1:21" ht="21.75" customHeight="1" x14ac:dyDescent="0.2">
      <c r="A87" s="81" t="s">
        <v>20</v>
      </c>
      <c r="B87" s="85">
        <f t="shared" ref="B87:M87" si="19">(B7+B47)</f>
        <v>452</v>
      </c>
      <c r="C87" s="91">
        <f t="shared" si="19"/>
        <v>2090</v>
      </c>
      <c r="D87" s="91">
        <f t="shared" si="19"/>
        <v>1861</v>
      </c>
      <c r="E87" s="91">
        <f t="shared" si="19"/>
        <v>571</v>
      </c>
      <c r="F87" s="91">
        <f t="shared" si="19"/>
        <v>3327</v>
      </c>
      <c r="G87" s="91">
        <f t="shared" si="19"/>
        <v>2205</v>
      </c>
      <c r="H87" s="91">
        <f t="shared" si="19"/>
        <v>2375</v>
      </c>
      <c r="I87" s="91">
        <f t="shared" si="19"/>
        <v>725</v>
      </c>
      <c r="J87" s="91">
        <f t="shared" si="19"/>
        <v>4848</v>
      </c>
      <c r="K87" s="91">
        <f t="shared" si="19"/>
        <v>136</v>
      </c>
      <c r="L87" s="91">
        <f t="shared" si="19"/>
        <v>1944</v>
      </c>
      <c r="M87" s="91">
        <f t="shared" si="19"/>
        <v>1306</v>
      </c>
      <c r="N87" s="82">
        <f t="shared" ref="N87:N97" si="20">SUM(B87:M87)</f>
        <v>21840</v>
      </c>
      <c r="O87" s="83" t="s">
        <v>61</v>
      </c>
      <c r="P87" s="107" t="s">
        <v>61</v>
      </c>
      <c r="Q87" s="107" t="s">
        <v>61</v>
      </c>
      <c r="R87" s="107" t="s">
        <v>61</v>
      </c>
      <c r="S87" s="107" t="s">
        <v>61</v>
      </c>
      <c r="T87" s="108" t="s">
        <v>61</v>
      </c>
      <c r="U87" s="85">
        <f t="shared" si="18"/>
        <v>21840</v>
      </c>
    </row>
    <row r="88" spans="1:21" ht="21.75" customHeight="1" x14ac:dyDescent="0.2">
      <c r="A88" s="81" t="s">
        <v>21</v>
      </c>
      <c r="B88" s="85">
        <f t="shared" ref="B88:M88" si="21">(B8+B48)</f>
        <v>492</v>
      </c>
      <c r="C88" s="91">
        <f t="shared" si="21"/>
        <v>2033</v>
      </c>
      <c r="D88" s="91">
        <f t="shared" si="21"/>
        <v>1427</v>
      </c>
      <c r="E88" s="91">
        <f t="shared" si="21"/>
        <v>297</v>
      </c>
      <c r="F88" s="91">
        <f t="shared" si="21"/>
        <v>3099</v>
      </c>
      <c r="G88" s="91">
        <f t="shared" si="21"/>
        <v>1147</v>
      </c>
      <c r="H88" s="91">
        <f t="shared" si="21"/>
        <v>1658</v>
      </c>
      <c r="I88" s="91">
        <f t="shared" si="21"/>
        <v>659</v>
      </c>
      <c r="J88" s="91">
        <f t="shared" si="21"/>
        <v>3940</v>
      </c>
      <c r="K88" s="91">
        <f t="shared" si="21"/>
        <v>1504</v>
      </c>
      <c r="L88" s="91">
        <f t="shared" si="21"/>
        <v>1536</v>
      </c>
      <c r="M88" s="91">
        <f t="shared" si="21"/>
        <v>1041</v>
      </c>
      <c r="N88" s="82">
        <f t="shared" si="20"/>
        <v>18833</v>
      </c>
      <c r="O88" s="83" t="s">
        <v>61</v>
      </c>
      <c r="P88" s="107" t="s">
        <v>61</v>
      </c>
      <c r="Q88" s="107" t="s">
        <v>61</v>
      </c>
      <c r="R88" s="107" t="s">
        <v>61</v>
      </c>
      <c r="S88" s="107" t="s">
        <v>61</v>
      </c>
      <c r="T88" s="108" t="s">
        <v>61</v>
      </c>
      <c r="U88" s="85">
        <f t="shared" si="18"/>
        <v>18833</v>
      </c>
    </row>
    <row r="89" spans="1:21" ht="21.75" customHeight="1" x14ac:dyDescent="0.2">
      <c r="A89" s="81" t="s">
        <v>22</v>
      </c>
      <c r="B89" s="85">
        <f t="shared" ref="B89:M89" si="22">(B9+B49)</f>
        <v>378</v>
      </c>
      <c r="C89" s="91">
        <f t="shared" si="22"/>
        <v>1919</v>
      </c>
      <c r="D89" s="91">
        <f t="shared" si="22"/>
        <v>1544</v>
      </c>
      <c r="E89" s="91">
        <f t="shared" si="22"/>
        <v>299</v>
      </c>
      <c r="F89" s="91">
        <f t="shared" si="22"/>
        <v>3064</v>
      </c>
      <c r="G89" s="91">
        <f t="shared" si="22"/>
        <v>939</v>
      </c>
      <c r="H89" s="91">
        <f t="shared" si="22"/>
        <v>1785</v>
      </c>
      <c r="I89" s="91">
        <f t="shared" si="22"/>
        <v>572</v>
      </c>
      <c r="J89" s="91">
        <f t="shared" si="22"/>
        <v>3869</v>
      </c>
      <c r="K89" s="91">
        <f t="shared" si="22"/>
        <v>1853</v>
      </c>
      <c r="L89" s="91">
        <f t="shared" si="22"/>
        <v>2164</v>
      </c>
      <c r="M89" s="91">
        <f t="shared" si="22"/>
        <v>1391</v>
      </c>
      <c r="N89" s="82">
        <f t="shared" si="20"/>
        <v>19777</v>
      </c>
      <c r="O89" s="83" t="s">
        <v>61</v>
      </c>
      <c r="P89" s="107" t="s">
        <v>61</v>
      </c>
      <c r="Q89" s="107" t="s">
        <v>61</v>
      </c>
      <c r="R89" s="107" t="s">
        <v>61</v>
      </c>
      <c r="S89" s="107" t="s">
        <v>61</v>
      </c>
      <c r="T89" s="108" t="s">
        <v>61</v>
      </c>
      <c r="U89" s="85">
        <f t="shared" si="18"/>
        <v>19777</v>
      </c>
    </row>
    <row r="90" spans="1:21" ht="21.75" customHeight="1" x14ac:dyDescent="0.2">
      <c r="A90" s="86" t="s">
        <v>23</v>
      </c>
      <c r="B90" s="90">
        <f t="shared" ref="B90:M90" si="23">(B10+B50)</f>
        <v>716</v>
      </c>
      <c r="C90" s="93">
        <f t="shared" si="23"/>
        <v>1503</v>
      </c>
      <c r="D90" s="93">
        <f t="shared" si="23"/>
        <v>1485</v>
      </c>
      <c r="E90" s="93">
        <f t="shared" si="23"/>
        <v>207</v>
      </c>
      <c r="F90" s="93">
        <f t="shared" si="23"/>
        <v>3376</v>
      </c>
      <c r="G90" s="93">
        <f t="shared" si="23"/>
        <v>1149</v>
      </c>
      <c r="H90" s="93">
        <f t="shared" si="23"/>
        <v>1781</v>
      </c>
      <c r="I90" s="93">
        <f t="shared" si="23"/>
        <v>654</v>
      </c>
      <c r="J90" s="93">
        <f t="shared" si="23"/>
        <v>3260</v>
      </c>
      <c r="K90" s="93">
        <f t="shared" si="23"/>
        <v>2036</v>
      </c>
      <c r="L90" s="93">
        <f t="shared" si="23"/>
        <v>1778</v>
      </c>
      <c r="M90" s="93">
        <f t="shared" si="23"/>
        <v>4156</v>
      </c>
      <c r="N90" s="87">
        <f t="shared" si="20"/>
        <v>22101</v>
      </c>
      <c r="O90" s="88" t="s">
        <v>61</v>
      </c>
      <c r="P90" s="109" t="s">
        <v>61</v>
      </c>
      <c r="Q90" s="109" t="s">
        <v>61</v>
      </c>
      <c r="R90" s="109" t="s">
        <v>61</v>
      </c>
      <c r="S90" s="109" t="s">
        <v>61</v>
      </c>
      <c r="T90" s="110" t="s">
        <v>61</v>
      </c>
      <c r="U90" s="90">
        <f t="shared" si="18"/>
        <v>22101</v>
      </c>
    </row>
    <row r="91" spans="1:21" ht="21.75" customHeight="1" x14ac:dyDescent="0.2">
      <c r="A91" s="81" t="s">
        <v>24</v>
      </c>
      <c r="B91" s="105">
        <f t="shared" ref="B91:M91" si="24">(B11+B51)</f>
        <v>972</v>
      </c>
      <c r="C91" s="106">
        <f t="shared" si="24"/>
        <v>1887</v>
      </c>
      <c r="D91" s="106">
        <f t="shared" si="24"/>
        <v>1355</v>
      </c>
      <c r="E91" s="106">
        <f t="shared" si="24"/>
        <v>192</v>
      </c>
      <c r="F91" s="106">
        <f t="shared" si="24"/>
        <v>3240</v>
      </c>
      <c r="G91" s="106">
        <f t="shared" si="24"/>
        <v>1957</v>
      </c>
      <c r="H91" s="106">
        <f t="shared" si="24"/>
        <v>1595</v>
      </c>
      <c r="I91" s="106">
        <f t="shared" si="24"/>
        <v>742</v>
      </c>
      <c r="J91" s="106">
        <f t="shared" si="24"/>
        <v>4806</v>
      </c>
      <c r="K91" s="106">
        <f t="shared" si="24"/>
        <v>2014</v>
      </c>
      <c r="L91" s="91">
        <f t="shared" si="24"/>
        <v>2364</v>
      </c>
      <c r="M91" s="91">
        <f t="shared" si="24"/>
        <v>2036</v>
      </c>
      <c r="N91" s="82">
        <f>SUM(B91:M91)</f>
        <v>23160</v>
      </c>
      <c r="O91" s="83" t="s">
        <v>61</v>
      </c>
      <c r="P91" s="107" t="s">
        <v>61</v>
      </c>
      <c r="Q91" s="107" t="s">
        <v>61</v>
      </c>
      <c r="R91" s="107" t="s">
        <v>61</v>
      </c>
      <c r="S91" s="107" t="s">
        <v>61</v>
      </c>
      <c r="T91" s="108" t="s">
        <v>61</v>
      </c>
      <c r="U91" s="85">
        <f t="shared" si="18"/>
        <v>23160</v>
      </c>
    </row>
    <row r="92" spans="1:21" ht="21.75" customHeight="1" x14ac:dyDescent="0.2">
      <c r="A92" s="81" t="s">
        <v>25</v>
      </c>
      <c r="B92" s="85">
        <f t="shared" ref="B92:M92" si="25">(B12+B52)</f>
        <v>581</v>
      </c>
      <c r="C92" s="91">
        <f t="shared" si="25"/>
        <v>1221</v>
      </c>
      <c r="D92" s="91">
        <f t="shared" si="25"/>
        <v>1461</v>
      </c>
      <c r="E92" s="91">
        <f t="shared" si="25"/>
        <v>139</v>
      </c>
      <c r="F92" s="91">
        <f t="shared" si="25"/>
        <v>3448</v>
      </c>
      <c r="G92" s="91">
        <f t="shared" si="25"/>
        <v>1107</v>
      </c>
      <c r="H92" s="91">
        <f t="shared" si="25"/>
        <v>1550</v>
      </c>
      <c r="I92" s="91">
        <f t="shared" si="25"/>
        <v>581</v>
      </c>
      <c r="J92" s="91">
        <f t="shared" si="25"/>
        <v>4147</v>
      </c>
      <c r="K92" s="91">
        <f t="shared" si="25"/>
        <v>2287</v>
      </c>
      <c r="L92" s="91">
        <f t="shared" si="25"/>
        <v>1629</v>
      </c>
      <c r="M92" s="91">
        <f t="shared" si="25"/>
        <v>1973</v>
      </c>
      <c r="N92" s="82">
        <f t="shared" si="20"/>
        <v>20124</v>
      </c>
      <c r="O92" s="83" t="s">
        <v>61</v>
      </c>
      <c r="P92" s="107" t="s">
        <v>61</v>
      </c>
      <c r="Q92" s="107" t="s">
        <v>61</v>
      </c>
      <c r="R92" s="107" t="s">
        <v>61</v>
      </c>
      <c r="S92" s="107" t="s">
        <v>61</v>
      </c>
      <c r="T92" s="108" t="s">
        <v>61</v>
      </c>
      <c r="U92" s="85">
        <f t="shared" ref="U92:U102" si="26">(N92)</f>
        <v>20124</v>
      </c>
    </row>
    <row r="93" spans="1:21" ht="21.75" customHeight="1" x14ac:dyDescent="0.2">
      <c r="A93" s="81" t="s">
        <v>26</v>
      </c>
      <c r="B93" s="85">
        <f t="shared" ref="B93:M93" si="27">(B13+B53)</f>
        <v>1031</v>
      </c>
      <c r="C93" s="91">
        <f t="shared" si="27"/>
        <v>1098</v>
      </c>
      <c r="D93" s="91">
        <f t="shared" si="27"/>
        <v>1251</v>
      </c>
      <c r="E93" s="91">
        <f t="shared" si="27"/>
        <v>137</v>
      </c>
      <c r="F93" s="91">
        <f t="shared" si="27"/>
        <v>2999</v>
      </c>
      <c r="G93" s="91">
        <f t="shared" si="27"/>
        <v>1003</v>
      </c>
      <c r="H93" s="91">
        <f t="shared" si="27"/>
        <v>1490</v>
      </c>
      <c r="I93" s="91">
        <f t="shared" si="27"/>
        <v>485</v>
      </c>
      <c r="J93" s="91">
        <f t="shared" si="27"/>
        <v>4287</v>
      </c>
      <c r="K93" s="91">
        <f t="shared" si="27"/>
        <v>2572</v>
      </c>
      <c r="L93" s="91">
        <f t="shared" si="27"/>
        <v>1786</v>
      </c>
      <c r="M93" s="91">
        <f t="shared" si="27"/>
        <v>1554</v>
      </c>
      <c r="N93" s="82">
        <f t="shared" si="20"/>
        <v>19693</v>
      </c>
      <c r="O93" s="83" t="s">
        <v>61</v>
      </c>
      <c r="P93" s="107" t="s">
        <v>61</v>
      </c>
      <c r="Q93" s="107" t="s">
        <v>61</v>
      </c>
      <c r="R93" s="107" t="s">
        <v>61</v>
      </c>
      <c r="S93" s="107" t="s">
        <v>61</v>
      </c>
      <c r="T93" s="108" t="s">
        <v>61</v>
      </c>
      <c r="U93" s="85">
        <f t="shared" si="26"/>
        <v>19693</v>
      </c>
    </row>
    <row r="94" spans="1:21" ht="21.75" customHeight="1" x14ac:dyDescent="0.2">
      <c r="A94" s="81" t="s">
        <v>27</v>
      </c>
      <c r="B94" s="85">
        <f t="shared" ref="B94:M94" si="28">(B14+B54)</f>
        <v>1015</v>
      </c>
      <c r="C94" s="91">
        <f t="shared" si="28"/>
        <v>958</v>
      </c>
      <c r="D94" s="91">
        <f t="shared" si="28"/>
        <v>1008</v>
      </c>
      <c r="E94" s="91">
        <f t="shared" si="28"/>
        <v>173</v>
      </c>
      <c r="F94" s="91">
        <f t="shared" si="28"/>
        <v>3033</v>
      </c>
      <c r="G94" s="91">
        <f t="shared" si="28"/>
        <v>3706</v>
      </c>
      <c r="H94" s="91">
        <f t="shared" si="28"/>
        <v>1009</v>
      </c>
      <c r="I94" s="91">
        <f t="shared" si="28"/>
        <v>586</v>
      </c>
      <c r="J94" s="91">
        <f t="shared" si="28"/>
        <v>3563</v>
      </c>
      <c r="K94" s="91">
        <f t="shared" si="28"/>
        <v>2407</v>
      </c>
      <c r="L94" s="91">
        <f t="shared" si="28"/>
        <v>2430</v>
      </c>
      <c r="M94" s="91">
        <f t="shared" si="28"/>
        <v>2254</v>
      </c>
      <c r="N94" s="82">
        <f t="shared" si="20"/>
        <v>22142</v>
      </c>
      <c r="O94" s="83" t="s">
        <v>61</v>
      </c>
      <c r="P94" s="107" t="s">
        <v>61</v>
      </c>
      <c r="Q94" s="107" t="s">
        <v>61</v>
      </c>
      <c r="R94" s="107" t="s">
        <v>61</v>
      </c>
      <c r="S94" s="107" t="s">
        <v>61</v>
      </c>
      <c r="T94" s="108" t="s">
        <v>61</v>
      </c>
      <c r="U94" s="85">
        <f t="shared" si="26"/>
        <v>22142</v>
      </c>
    </row>
    <row r="95" spans="1:21" ht="21.75" customHeight="1" x14ac:dyDescent="0.2">
      <c r="A95" s="92">
        <v>2012</v>
      </c>
      <c r="B95" s="90">
        <f t="shared" ref="B95:M95" si="29">(B15+B55)</f>
        <v>833</v>
      </c>
      <c r="C95" s="93">
        <f t="shared" si="29"/>
        <v>867</v>
      </c>
      <c r="D95" s="93">
        <f t="shared" si="29"/>
        <v>591</v>
      </c>
      <c r="E95" s="93">
        <f t="shared" si="29"/>
        <v>120</v>
      </c>
      <c r="F95" s="93">
        <f t="shared" si="29"/>
        <v>2780</v>
      </c>
      <c r="G95" s="93">
        <f t="shared" si="29"/>
        <v>3629</v>
      </c>
      <c r="H95" s="93">
        <f t="shared" si="29"/>
        <v>1071</v>
      </c>
      <c r="I95" s="93">
        <f t="shared" si="29"/>
        <v>607</v>
      </c>
      <c r="J95" s="93">
        <f t="shared" si="29"/>
        <v>3943</v>
      </c>
      <c r="K95" s="93">
        <f t="shared" si="29"/>
        <v>2020</v>
      </c>
      <c r="L95" s="93">
        <f t="shared" si="29"/>
        <v>2039</v>
      </c>
      <c r="M95" s="93">
        <f t="shared" si="29"/>
        <v>2074</v>
      </c>
      <c r="N95" s="87">
        <f t="shared" si="20"/>
        <v>20574</v>
      </c>
      <c r="O95" s="88" t="s">
        <v>61</v>
      </c>
      <c r="P95" s="109" t="s">
        <v>61</v>
      </c>
      <c r="Q95" s="109" t="s">
        <v>61</v>
      </c>
      <c r="R95" s="109" t="s">
        <v>61</v>
      </c>
      <c r="S95" s="109" t="s">
        <v>61</v>
      </c>
      <c r="T95" s="110" t="s">
        <v>61</v>
      </c>
      <c r="U95" s="93">
        <f t="shared" si="26"/>
        <v>20574</v>
      </c>
    </row>
    <row r="96" spans="1:21" ht="21.75" customHeight="1" x14ac:dyDescent="0.2">
      <c r="A96" s="111">
        <v>2013</v>
      </c>
      <c r="B96" s="105">
        <f t="shared" ref="B96:M96" si="30">(B16+B56)</f>
        <v>701</v>
      </c>
      <c r="C96" s="106">
        <f t="shared" si="30"/>
        <v>3208</v>
      </c>
      <c r="D96" s="106">
        <f t="shared" si="30"/>
        <v>529</v>
      </c>
      <c r="E96" s="106">
        <f t="shared" si="30"/>
        <v>441</v>
      </c>
      <c r="F96" s="106">
        <f t="shared" si="30"/>
        <v>2709</v>
      </c>
      <c r="G96" s="106">
        <f t="shared" si="30"/>
        <v>3616</v>
      </c>
      <c r="H96" s="106">
        <f t="shared" si="30"/>
        <v>1015</v>
      </c>
      <c r="I96" s="106">
        <f t="shared" si="30"/>
        <v>427</v>
      </c>
      <c r="J96" s="106">
        <f t="shared" si="30"/>
        <v>3719</v>
      </c>
      <c r="K96" s="106">
        <f t="shared" si="30"/>
        <v>2253</v>
      </c>
      <c r="L96" s="106">
        <f t="shared" si="30"/>
        <v>1512</v>
      </c>
      <c r="M96" s="106">
        <f t="shared" si="30"/>
        <v>2350</v>
      </c>
      <c r="N96" s="112">
        <f t="shared" si="20"/>
        <v>22480</v>
      </c>
      <c r="O96" s="113" t="s">
        <v>61</v>
      </c>
      <c r="P96" s="114" t="s">
        <v>61</v>
      </c>
      <c r="Q96" s="114" t="s">
        <v>61</v>
      </c>
      <c r="R96" s="114" t="s">
        <v>61</v>
      </c>
      <c r="S96" s="114" t="s">
        <v>61</v>
      </c>
      <c r="T96" s="113" t="s">
        <v>61</v>
      </c>
      <c r="U96" s="105">
        <f t="shared" si="26"/>
        <v>22480</v>
      </c>
    </row>
    <row r="97" spans="1:22" ht="21.75" customHeight="1" x14ac:dyDescent="0.2">
      <c r="A97" s="81">
        <v>2014</v>
      </c>
      <c r="B97" s="85">
        <f t="shared" ref="B97:M97" si="31">(B17+B57)</f>
        <v>1121</v>
      </c>
      <c r="C97" s="91">
        <f t="shared" si="31"/>
        <v>577</v>
      </c>
      <c r="D97" s="91">
        <f t="shared" si="31"/>
        <v>558</v>
      </c>
      <c r="E97" s="91">
        <f t="shared" si="31"/>
        <v>388</v>
      </c>
      <c r="F97" s="91">
        <f t="shared" si="31"/>
        <v>2927</v>
      </c>
      <c r="G97" s="91">
        <f t="shared" si="31"/>
        <v>3136</v>
      </c>
      <c r="H97" s="91">
        <f t="shared" si="31"/>
        <v>855</v>
      </c>
      <c r="I97" s="91">
        <f t="shared" si="31"/>
        <v>310</v>
      </c>
      <c r="J97" s="91">
        <f t="shared" si="31"/>
        <v>3856</v>
      </c>
      <c r="K97" s="91">
        <f t="shared" si="31"/>
        <v>2005</v>
      </c>
      <c r="L97" s="91">
        <f t="shared" si="31"/>
        <v>2148</v>
      </c>
      <c r="M97" s="147">
        <f t="shared" si="31"/>
        <v>2407</v>
      </c>
      <c r="N97" s="82">
        <f t="shared" si="20"/>
        <v>20288</v>
      </c>
      <c r="O97" s="83" t="s">
        <v>61</v>
      </c>
      <c r="P97" s="107" t="s">
        <v>61</v>
      </c>
      <c r="Q97" s="107" t="s">
        <v>61</v>
      </c>
      <c r="R97" s="107" t="s">
        <v>61</v>
      </c>
      <c r="S97" s="107" t="s">
        <v>61</v>
      </c>
      <c r="T97" s="83" t="s">
        <v>61</v>
      </c>
      <c r="U97" s="85">
        <f t="shared" si="26"/>
        <v>20288</v>
      </c>
    </row>
    <row r="98" spans="1:22" ht="21.75" customHeight="1" x14ac:dyDescent="0.2">
      <c r="A98" s="132">
        <v>2015</v>
      </c>
      <c r="B98" s="91">
        <f t="shared" ref="B98:M98" si="32">(B18+B58)</f>
        <v>1031</v>
      </c>
      <c r="C98" s="91">
        <f t="shared" si="32"/>
        <v>1537</v>
      </c>
      <c r="D98" s="91">
        <f t="shared" si="32"/>
        <v>538</v>
      </c>
      <c r="E98" s="91">
        <f t="shared" si="32"/>
        <v>697</v>
      </c>
      <c r="F98" s="91">
        <f t="shared" si="32"/>
        <v>2959</v>
      </c>
      <c r="G98" s="91">
        <f t="shared" si="32"/>
        <v>4859</v>
      </c>
      <c r="H98" s="91">
        <f t="shared" si="32"/>
        <v>758</v>
      </c>
      <c r="I98" s="91">
        <f t="shared" si="32"/>
        <v>251</v>
      </c>
      <c r="J98" s="91">
        <f t="shared" si="32"/>
        <v>3756</v>
      </c>
      <c r="K98" s="91">
        <f t="shared" si="32"/>
        <v>2627</v>
      </c>
      <c r="L98" s="91">
        <f t="shared" si="32"/>
        <v>1894</v>
      </c>
      <c r="M98" s="147">
        <f t="shared" si="32"/>
        <v>2601</v>
      </c>
      <c r="N98" s="82">
        <f>SUM(B98:M98)</f>
        <v>23508</v>
      </c>
      <c r="O98" s="83" t="s">
        <v>61</v>
      </c>
      <c r="P98" s="107" t="s">
        <v>61</v>
      </c>
      <c r="Q98" s="107" t="s">
        <v>61</v>
      </c>
      <c r="R98" s="107" t="s">
        <v>61</v>
      </c>
      <c r="S98" s="129" t="s">
        <v>61</v>
      </c>
      <c r="T98" s="83" t="s">
        <v>61</v>
      </c>
      <c r="U98" s="91">
        <f t="shared" si="26"/>
        <v>23508</v>
      </c>
    </row>
    <row r="99" spans="1:22" ht="21.75" customHeight="1" x14ac:dyDescent="0.2">
      <c r="A99" s="132">
        <v>2016</v>
      </c>
      <c r="B99" s="91">
        <v>931</v>
      </c>
      <c r="C99" s="91">
        <v>1785</v>
      </c>
      <c r="D99" s="91">
        <v>803</v>
      </c>
      <c r="E99" s="91">
        <v>490</v>
      </c>
      <c r="F99" s="91">
        <v>2774</v>
      </c>
      <c r="G99" s="91">
        <v>4588</v>
      </c>
      <c r="H99" s="91">
        <v>870</v>
      </c>
      <c r="I99" s="91">
        <v>240</v>
      </c>
      <c r="J99" s="91">
        <v>3779</v>
      </c>
      <c r="K99" s="91">
        <v>2015</v>
      </c>
      <c r="L99" s="91">
        <v>2637</v>
      </c>
      <c r="M99" s="147">
        <v>1960</v>
      </c>
      <c r="N99" s="82">
        <f>SUM(B99:M99)</f>
        <v>22872</v>
      </c>
      <c r="O99" s="83" t="s">
        <v>61</v>
      </c>
      <c r="P99" s="107" t="s">
        <v>61</v>
      </c>
      <c r="Q99" s="107" t="s">
        <v>61</v>
      </c>
      <c r="R99" s="107" t="s">
        <v>61</v>
      </c>
      <c r="S99" s="129" t="s">
        <v>61</v>
      </c>
      <c r="T99" s="83" t="s">
        <v>61</v>
      </c>
      <c r="U99" s="91">
        <f t="shared" si="26"/>
        <v>22872</v>
      </c>
    </row>
    <row r="100" spans="1:22" ht="21.75" customHeight="1" x14ac:dyDescent="0.2">
      <c r="A100" s="86">
        <v>2017</v>
      </c>
      <c r="B100" s="90">
        <v>657</v>
      </c>
      <c r="C100" s="93">
        <v>1261</v>
      </c>
      <c r="D100" s="93">
        <v>746</v>
      </c>
      <c r="E100" s="93">
        <v>488</v>
      </c>
      <c r="F100" s="93">
        <v>2698</v>
      </c>
      <c r="G100" s="93">
        <v>4002</v>
      </c>
      <c r="H100" s="93">
        <v>842</v>
      </c>
      <c r="I100" s="93">
        <v>289</v>
      </c>
      <c r="J100" s="93">
        <v>3742</v>
      </c>
      <c r="K100" s="93">
        <v>1979</v>
      </c>
      <c r="L100" s="93">
        <v>2757</v>
      </c>
      <c r="M100" s="93">
        <v>1580</v>
      </c>
      <c r="N100" s="87">
        <f>SUM(B100:M100)</f>
        <v>21041</v>
      </c>
      <c r="O100" s="88" t="s">
        <v>61</v>
      </c>
      <c r="P100" s="109" t="s">
        <v>61</v>
      </c>
      <c r="Q100" s="109" t="s">
        <v>61</v>
      </c>
      <c r="R100" s="109" t="s">
        <v>61</v>
      </c>
      <c r="S100" s="133" t="s">
        <v>61</v>
      </c>
      <c r="T100" s="88" t="s">
        <v>61</v>
      </c>
      <c r="U100" s="93">
        <f t="shared" si="26"/>
        <v>21041</v>
      </c>
    </row>
    <row r="101" spans="1:22" ht="21.75" customHeight="1" x14ac:dyDescent="0.2">
      <c r="A101" s="81">
        <v>2018</v>
      </c>
      <c r="B101" s="85">
        <v>1260</v>
      </c>
      <c r="C101" s="91">
        <v>1042</v>
      </c>
      <c r="D101" s="91">
        <v>721</v>
      </c>
      <c r="E101" s="91">
        <v>440</v>
      </c>
      <c r="F101" s="91">
        <v>2667</v>
      </c>
      <c r="G101" s="91">
        <v>3968</v>
      </c>
      <c r="H101" s="91">
        <v>817</v>
      </c>
      <c r="I101" s="91">
        <v>277</v>
      </c>
      <c r="J101" s="91">
        <v>3671</v>
      </c>
      <c r="K101" s="91">
        <v>2005</v>
      </c>
      <c r="L101" s="91">
        <v>2605</v>
      </c>
      <c r="M101" s="91">
        <v>1406</v>
      </c>
      <c r="N101" s="82">
        <f>SUM(B101:M101)</f>
        <v>20879</v>
      </c>
      <c r="O101" s="83" t="s">
        <v>61</v>
      </c>
      <c r="P101" s="107" t="s">
        <v>61</v>
      </c>
      <c r="Q101" s="107" t="s">
        <v>61</v>
      </c>
      <c r="R101" s="107" t="s">
        <v>61</v>
      </c>
      <c r="S101" s="129" t="s">
        <v>61</v>
      </c>
      <c r="T101" s="83" t="s">
        <v>61</v>
      </c>
      <c r="U101" s="91">
        <f t="shared" si="26"/>
        <v>20879</v>
      </c>
    </row>
    <row r="102" spans="1:22" ht="21.75" customHeight="1" x14ac:dyDescent="0.2">
      <c r="A102" s="132">
        <v>2019</v>
      </c>
      <c r="B102" s="85">
        <v>1333</v>
      </c>
      <c r="C102" s="91">
        <v>653</v>
      </c>
      <c r="D102" s="91">
        <v>701</v>
      </c>
      <c r="E102" s="91">
        <v>630</v>
      </c>
      <c r="F102" s="91">
        <v>2919</v>
      </c>
      <c r="G102" s="91">
        <v>3522</v>
      </c>
      <c r="H102" s="91">
        <v>768</v>
      </c>
      <c r="I102" s="91">
        <v>253</v>
      </c>
      <c r="J102" s="91">
        <v>3201</v>
      </c>
      <c r="K102" s="91">
        <v>2259</v>
      </c>
      <c r="L102" s="91">
        <v>3933</v>
      </c>
      <c r="M102" s="91">
        <v>2263</v>
      </c>
      <c r="N102" s="82">
        <f>SUM(B102:M102)</f>
        <v>22435</v>
      </c>
      <c r="O102" s="83" t="s">
        <v>61</v>
      </c>
      <c r="P102" s="107" t="s">
        <v>61</v>
      </c>
      <c r="Q102" s="107" t="s">
        <v>61</v>
      </c>
      <c r="R102" s="107" t="s">
        <v>61</v>
      </c>
      <c r="S102" s="129" t="s">
        <v>61</v>
      </c>
      <c r="T102" s="83" t="s">
        <v>61</v>
      </c>
      <c r="U102" s="85">
        <f t="shared" si="26"/>
        <v>22435</v>
      </c>
    </row>
    <row r="103" spans="1:22" ht="21.75" customHeight="1" x14ac:dyDescent="0.2">
      <c r="A103" s="132">
        <v>2020</v>
      </c>
      <c r="B103" s="85">
        <v>1239</v>
      </c>
      <c r="C103" s="91">
        <v>528</v>
      </c>
      <c r="D103" s="91">
        <v>754</v>
      </c>
      <c r="E103" s="91">
        <v>663</v>
      </c>
      <c r="F103" s="91">
        <v>2641</v>
      </c>
      <c r="G103" s="91">
        <v>4121</v>
      </c>
      <c r="H103" s="91">
        <v>787</v>
      </c>
      <c r="I103" s="91">
        <v>201</v>
      </c>
      <c r="J103" s="91">
        <v>2565</v>
      </c>
      <c r="K103" s="91">
        <v>2223</v>
      </c>
      <c r="L103" s="91">
        <v>4574</v>
      </c>
      <c r="M103" s="147">
        <v>2133</v>
      </c>
      <c r="N103" s="82">
        <f t="shared" ref="N103:N105" si="33">SUM(B103:M103)</f>
        <v>22429</v>
      </c>
      <c r="O103" s="83" t="s">
        <v>61</v>
      </c>
      <c r="P103" s="184" t="s">
        <v>61</v>
      </c>
      <c r="Q103" s="107" t="s">
        <v>61</v>
      </c>
      <c r="R103" s="107" t="s">
        <v>61</v>
      </c>
      <c r="S103" s="129" t="s">
        <v>61</v>
      </c>
      <c r="T103" s="83" t="s">
        <v>61</v>
      </c>
      <c r="U103" s="85">
        <f>N103</f>
        <v>22429</v>
      </c>
    </row>
    <row r="104" spans="1:22" ht="21.75" customHeight="1" x14ac:dyDescent="0.2">
      <c r="A104" s="132">
        <v>2021</v>
      </c>
      <c r="B104" s="85">
        <v>855</v>
      </c>
      <c r="C104" s="91">
        <v>345</v>
      </c>
      <c r="D104" s="91">
        <v>840</v>
      </c>
      <c r="E104" s="91">
        <v>297</v>
      </c>
      <c r="F104" s="91">
        <v>531</v>
      </c>
      <c r="G104" s="91">
        <v>388</v>
      </c>
      <c r="H104" s="91">
        <v>587</v>
      </c>
      <c r="I104" s="91">
        <v>168</v>
      </c>
      <c r="J104" s="91">
        <v>860</v>
      </c>
      <c r="K104" s="91">
        <v>228</v>
      </c>
      <c r="L104" s="91">
        <v>306</v>
      </c>
      <c r="M104" s="147">
        <v>1443</v>
      </c>
      <c r="N104" s="82">
        <f t="shared" si="33"/>
        <v>6848</v>
      </c>
      <c r="O104" s="83" t="s">
        <v>61</v>
      </c>
      <c r="P104" s="184" t="s">
        <v>61</v>
      </c>
      <c r="Q104" s="107" t="s">
        <v>61</v>
      </c>
      <c r="R104" s="107" t="s">
        <v>61</v>
      </c>
      <c r="S104" s="129" t="s">
        <v>61</v>
      </c>
      <c r="T104" s="83" t="s">
        <v>61</v>
      </c>
      <c r="U104" s="85">
        <f>N104</f>
        <v>6848</v>
      </c>
    </row>
    <row r="105" spans="1:22" ht="21.75" customHeight="1" x14ac:dyDescent="0.2">
      <c r="A105" s="86">
        <v>2022</v>
      </c>
      <c r="B105" s="90">
        <v>951</v>
      </c>
      <c r="C105" s="93">
        <v>321</v>
      </c>
      <c r="D105" s="93">
        <v>728</v>
      </c>
      <c r="E105" s="93">
        <v>484</v>
      </c>
      <c r="F105" s="93">
        <v>673</v>
      </c>
      <c r="G105" s="93">
        <v>1048</v>
      </c>
      <c r="H105" s="93">
        <v>581</v>
      </c>
      <c r="I105" s="93">
        <v>141</v>
      </c>
      <c r="J105" s="93">
        <v>1109</v>
      </c>
      <c r="K105" s="93">
        <v>113</v>
      </c>
      <c r="L105" s="93">
        <v>442</v>
      </c>
      <c r="M105" s="115">
        <v>1980</v>
      </c>
      <c r="N105" s="87">
        <f t="shared" si="33"/>
        <v>8571</v>
      </c>
      <c r="O105" s="88" t="s">
        <v>61</v>
      </c>
      <c r="P105" s="109" t="s">
        <v>61</v>
      </c>
      <c r="Q105" s="109" t="s">
        <v>61</v>
      </c>
      <c r="R105" s="109" t="s">
        <v>61</v>
      </c>
      <c r="S105" s="109" t="s">
        <v>61</v>
      </c>
      <c r="T105" s="88" t="s">
        <v>61</v>
      </c>
      <c r="U105" s="90">
        <f>N105</f>
        <v>8571</v>
      </c>
    </row>
    <row r="106" spans="1:22" ht="21.75" customHeight="1" x14ac:dyDescent="0.2">
      <c r="A106" s="202">
        <v>2023</v>
      </c>
      <c r="B106" s="198">
        <v>669</v>
      </c>
      <c r="C106" s="196">
        <v>127</v>
      </c>
      <c r="D106" s="196">
        <v>1160</v>
      </c>
      <c r="E106" s="196">
        <v>463</v>
      </c>
      <c r="F106" s="196">
        <v>1922</v>
      </c>
      <c r="G106" s="196">
        <v>282</v>
      </c>
      <c r="H106" s="196">
        <v>712</v>
      </c>
      <c r="I106" s="196">
        <v>982</v>
      </c>
      <c r="J106" s="196">
        <v>759</v>
      </c>
      <c r="K106" s="196">
        <v>546</v>
      </c>
      <c r="L106" s="196">
        <v>5240</v>
      </c>
      <c r="M106" s="204">
        <v>958</v>
      </c>
      <c r="N106" s="204">
        <v>13820</v>
      </c>
      <c r="O106" s="195" t="s">
        <v>61</v>
      </c>
      <c r="P106" s="205" t="s">
        <v>61</v>
      </c>
      <c r="Q106" s="205" t="s">
        <v>61</v>
      </c>
      <c r="R106" s="205" t="s">
        <v>61</v>
      </c>
      <c r="S106" s="205" t="s">
        <v>61</v>
      </c>
      <c r="T106" s="195" t="s">
        <v>61</v>
      </c>
      <c r="U106" s="196">
        <f>N106</f>
        <v>13820</v>
      </c>
    </row>
    <row r="107" spans="1:22" s="50" customFormat="1" ht="12.75" customHeight="1" x14ac:dyDescent="0.2">
      <c r="A107" s="94" t="s">
        <v>28</v>
      </c>
      <c r="B107" s="85"/>
      <c r="C107" s="91"/>
      <c r="D107" s="91"/>
      <c r="E107" s="91"/>
      <c r="F107" s="91"/>
      <c r="G107" s="91"/>
      <c r="H107" s="91"/>
      <c r="I107" s="91"/>
      <c r="J107" s="91"/>
      <c r="K107" s="123"/>
      <c r="L107" s="123"/>
      <c r="M107" s="124"/>
      <c r="N107" s="124"/>
      <c r="O107" s="125"/>
      <c r="P107" s="123"/>
      <c r="Q107" s="123"/>
      <c r="R107" s="123"/>
      <c r="S107" s="123"/>
      <c r="T107" s="125"/>
      <c r="U107" s="91"/>
      <c r="V107" s="15"/>
    </row>
    <row r="108" spans="1:22" ht="12.75" customHeight="1" x14ac:dyDescent="0.2">
      <c r="A108" s="81" t="s">
        <v>29</v>
      </c>
      <c r="B108" s="99">
        <f>IFERROR(B106/B105*100-100,"--")</f>
        <v>-29.652996845425875</v>
      </c>
      <c r="C108" s="99">
        <f t="shared" ref="C108:U108" si="34">IFERROR(C106/C105*100-100,"--")</f>
        <v>-60.436137071651089</v>
      </c>
      <c r="D108" s="99">
        <f t="shared" si="34"/>
        <v>59.340659340659329</v>
      </c>
      <c r="E108" s="99">
        <f t="shared" si="34"/>
        <v>-4.3388429752066173</v>
      </c>
      <c r="F108" s="99">
        <f t="shared" si="34"/>
        <v>185.58692421991083</v>
      </c>
      <c r="G108" s="99">
        <f t="shared" si="34"/>
        <v>-73.091603053435108</v>
      </c>
      <c r="H108" s="99">
        <f t="shared" si="34"/>
        <v>22.547332185886404</v>
      </c>
      <c r="I108" s="99">
        <f t="shared" si="34"/>
        <v>596.45390070921985</v>
      </c>
      <c r="J108" s="99">
        <f t="shared" si="34"/>
        <v>-31.559963931469795</v>
      </c>
      <c r="K108" s="99">
        <f t="shared" si="34"/>
        <v>383.18584070796459</v>
      </c>
      <c r="L108" s="99">
        <f t="shared" si="34"/>
        <v>1085.5203619909503</v>
      </c>
      <c r="M108" s="99">
        <f t="shared" si="34"/>
        <v>-51.616161616161612</v>
      </c>
      <c r="N108" s="99">
        <f t="shared" si="34"/>
        <v>61.241395403103496</v>
      </c>
      <c r="O108" s="83" t="s">
        <v>61</v>
      </c>
      <c r="P108" s="84" t="s">
        <v>61</v>
      </c>
      <c r="Q108" s="84" t="s">
        <v>61</v>
      </c>
      <c r="R108" s="84" t="s">
        <v>61</v>
      </c>
      <c r="S108" s="128" t="s">
        <v>61</v>
      </c>
      <c r="T108" s="108" t="s">
        <v>61</v>
      </c>
      <c r="U108" s="126">
        <f t="shared" si="34"/>
        <v>61.241395403103496</v>
      </c>
    </row>
    <row r="109" spans="1:22" ht="12.75" customHeight="1" x14ac:dyDescent="0.2">
      <c r="A109" s="81" t="s">
        <v>30</v>
      </c>
      <c r="B109" s="99">
        <f>IFERROR(B106/B101*100-100,"--")</f>
        <v>-46.904761904761905</v>
      </c>
      <c r="C109" s="99">
        <f t="shared" ref="C109:U109" si="35">IFERROR(C106/C101*100-100,"--")</f>
        <v>-87.811900191938577</v>
      </c>
      <c r="D109" s="99">
        <f t="shared" si="35"/>
        <v>60.887656033287101</v>
      </c>
      <c r="E109" s="99">
        <f t="shared" si="35"/>
        <v>5.2272727272727195</v>
      </c>
      <c r="F109" s="99">
        <f t="shared" si="35"/>
        <v>-27.93400824896888</v>
      </c>
      <c r="G109" s="99">
        <f t="shared" si="35"/>
        <v>-92.89314516129032</v>
      </c>
      <c r="H109" s="99">
        <f t="shared" si="35"/>
        <v>-12.851897184822519</v>
      </c>
      <c r="I109" s="99">
        <f t="shared" si="35"/>
        <v>254.51263537906141</v>
      </c>
      <c r="J109" s="99">
        <f t="shared" si="35"/>
        <v>-79.324434758921271</v>
      </c>
      <c r="K109" s="99">
        <f t="shared" si="35"/>
        <v>-72.768079800498754</v>
      </c>
      <c r="L109" s="99">
        <f t="shared" si="35"/>
        <v>101.15163147792705</v>
      </c>
      <c r="M109" s="99">
        <f t="shared" si="35"/>
        <v>-31.863442389758177</v>
      </c>
      <c r="N109" s="99">
        <f t="shared" si="35"/>
        <v>-33.809090473681692</v>
      </c>
      <c r="O109" s="83" t="s">
        <v>61</v>
      </c>
      <c r="P109" s="84" t="s">
        <v>61</v>
      </c>
      <c r="Q109" s="84" t="s">
        <v>61</v>
      </c>
      <c r="R109" s="84" t="s">
        <v>61</v>
      </c>
      <c r="S109" s="128" t="s">
        <v>61</v>
      </c>
      <c r="T109" s="108" t="s">
        <v>61</v>
      </c>
      <c r="U109" s="126">
        <f t="shared" si="35"/>
        <v>-33.809090473681692</v>
      </c>
    </row>
    <row r="110" spans="1:22" ht="12.75" customHeight="1" x14ac:dyDescent="0.2">
      <c r="A110" s="81" t="s">
        <v>31</v>
      </c>
      <c r="B110" s="99">
        <f>IFERROR(B106/B96*100-100,"--")</f>
        <v>-4.5649072753209765</v>
      </c>
      <c r="C110" s="99">
        <f t="shared" ref="C110:U110" si="36">IFERROR(C106/C96*100-100,"--")</f>
        <v>-96.04114713216957</v>
      </c>
      <c r="D110" s="99">
        <f t="shared" si="36"/>
        <v>119.28166351606805</v>
      </c>
      <c r="E110" s="99">
        <f t="shared" si="36"/>
        <v>4.988662131519277</v>
      </c>
      <c r="F110" s="99">
        <f t="shared" si="36"/>
        <v>-29.051310446659286</v>
      </c>
      <c r="G110" s="99">
        <f t="shared" si="36"/>
        <v>-92.201327433628322</v>
      </c>
      <c r="H110" s="99">
        <f t="shared" si="36"/>
        <v>-29.85221674876847</v>
      </c>
      <c r="I110" s="99">
        <f t="shared" si="36"/>
        <v>129.9765807962529</v>
      </c>
      <c r="J110" s="99">
        <f t="shared" si="36"/>
        <v>-79.591287980639962</v>
      </c>
      <c r="K110" s="99">
        <f t="shared" si="36"/>
        <v>-75.765645805592541</v>
      </c>
      <c r="L110" s="99">
        <f t="shared" si="36"/>
        <v>246.56084656084658</v>
      </c>
      <c r="M110" s="99">
        <f t="shared" si="36"/>
        <v>-59.234042553191493</v>
      </c>
      <c r="N110" s="99">
        <f t="shared" si="36"/>
        <v>-38.523131672597863</v>
      </c>
      <c r="O110" s="83" t="s">
        <v>61</v>
      </c>
      <c r="P110" s="84" t="s">
        <v>61</v>
      </c>
      <c r="Q110" s="84" t="s">
        <v>61</v>
      </c>
      <c r="R110" s="84" t="s">
        <v>61</v>
      </c>
      <c r="S110" s="128" t="s">
        <v>61</v>
      </c>
      <c r="T110" s="108" t="s">
        <v>61</v>
      </c>
      <c r="U110" s="126">
        <f t="shared" si="36"/>
        <v>-38.523131672597863</v>
      </c>
    </row>
    <row r="111" spans="1:22" ht="12.75" customHeight="1" x14ac:dyDescent="0.2">
      <c r="A111" s="81" t="s">
        <v>35</v>
      </c>
      <c r="B111" s="160">
        <f>IFERROR(B106/B86*100-100,"--")</f>
        <v>320.75471698113205</v>
      </c>
      <c r="C111" s="160">
        <f t="shared" ref="C111:U111" si="37">IFERROR(C106/C86*100-100,"--")</f>
        <v>-91.710182767624019</v>
      </c>
      <c r="D111" s="160">
        <f t="shared" si="37"/>
        <v>-25.305859626529298</v>
      </c>
      <c r="E111" s="160">
        <f t="shared" si="37"/>
        <v>-14.732965009208101</v>
      </c>
      <c r="F111" s="160">
        <f t="shared" si="37"/>
        <v>-46.026397079472062</v>
      </c>
      <c r="G111" s="160">
        <f t="shared" si="37"/>
        <v>-68.701442841287459</v>
      </c>
      <c r="H111" s="160">
        <f t="shared" si="37"/>
        <v>-71.957463568333992</v>
      </c>
      <c r="I111" s="160">
        <f t="shared" si="37"/>
        <v>114.8796498905908</v>
      </c>
      <c r="J111" s="160">
        <f t="shared" si="37"/>
        <v>-80.321493388644029</v>
      </c>
      <c r="K111" s="160">
        <f t="shared" si="37"/>
        <v>-51.978891820580472</v>
      </c>
      <c r="L111" s="160">
        <f t="shared" si="37"/>
        <v>230.80808080808077</v>
      </c>
      <c r="M111" s="160">
        <f t="shared" si="37"/>
        <v>-39.86189579409919</v>
      </c>
      <c r="N111" s="160">
        <f t="shared" si="37"/>
        <v>-28.821590440873507</v>
      </c>
      <c r="O111" s="83" t="s">
        <v>61</v>
      </c>
      <c r="P111" s="84" t="s">
        <v>61</v>
      </c>
      <c r="Q111" s="84" t="s">
        <v>61</v>
      </c>
      <c r="R111" s="84" t="s">
        <v>61</v>
      </c>
      <c r="S111" s="128" t="s">
        <v>61</v>
      </c>
      <c r="T111" s="108" t="s">
        <v>61</v>
      </c>
      <c r="U111" s="126">
        <f t="shared" si="37"/>
        <v>-28.821590440873507</v>
      </c>
    </row>
    <row r="112" spans="1:22" x14ac:dyDescent="0.2">
      <c r="A112" s="6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63"/>
      <c r="P112" s="57"/>
      <c r="Q112" s="57"/>
      <c r="R112" s="57"/>
      <c r="S112" s="57"/>
      <c r="T112" s="57"/>
      <c r="U112" s="14"/>
    </row>
    <row r="113" spans="1:21" ht="13.5" customHeight="1" x14ac:dyDescent="0.2">
      <c r="A113" s="230" t="str">
        <f>Annual!A33</f>
        <v>Source: Connecticut Board of Regents for Higher Education's Banner administrative data system,  SWRXS09 non-credit registration data extracted in November 2023 for the previous AY year.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</row>
    <row r="114" spans="1:21" ht="13.5" customHeight="1" x14ac:dyDescent="0.2">
      <c r="A114" s="230" t="s">
        <v>62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</row>
    <row r="115" spans="1:21" ht="39" customHeight="1" x14ac:dyDescent="0.2">
      <c r="A115" s="231" t="s">
        <v>63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</row>
    <row r="116" spans="1:21" ht="13.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5"/>
    </row>
    <row r="117" spans="1:21" ht="13.5" customHeight="1" x14ac:dyDescent="0.2">
      <c r="A117" s="215" t="str">
        <f>Annual!$A$37</f>
        <v xml:space="preserve">Produced by the Connecticut State Colleges and Universities, Office of Decision Support &amp; Institutional Research, November 17, 2022.  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</row>
    <row r="118" spans="1:21" ht="19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19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19.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3"/>
    </row>
    <row r="121" spans="1:21" ht="19.5" customHeight="1" x14ac:dyDescent="0.25">
      <c r="A121" s="222" t="s">
        <v>85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</row>
    <row r="122" spans="1:21" ht="19.5" customHeight="1" x14ac:dyDescent="0.25">
      <c r="A122" s="45" t="s">
        <v>36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ht="19.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69"/>
      <c r="P123" s="47"/>
      <c r="Q123" s="47"/>
      <c r="R123" s="47"/>
      <c r="S123" s="47"/>
      <c r="T123" s="47"/>
      <c r="U123" s="47"/>
    </row>
    <row r="124" spans="1:21" ht="21.75" customHeight="1" x14ac:dyDescent="0.2">
      <c r="A124" s="116" t="s">
        <v>0</v>
      </c>
      <c r="B124" s="216" t="s">
        <v>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8"/>
      <c r="O124" s="130" t="s">
        <v>51</v>
      </c>
      <c r="P124" s="216" t="s">
        <v>2</v>
      </c>
      <c r="Q124" s="217"/>
      <c r="R124" s="217"/>
      <c r="S124" s="217"/>
      <c r="T124" s="218"/>
      <c r="U124" s="219" t="s">
        <v>71</v>
      </c>
    </row>
    <row r="125" spans="1:21" ht="85.5" customHeight="1" x14ac:dyDescent="0.2">
      <c r="A125" s="116"/>
      <c r="B125" s="119" t="s">
        <v>3</v>
      </c>
      <c r="C125" s="119" t="s">
        <v>4</v>
      </c>
      <c r="D125" s="119" t="s">
        <v>5</v>
      </c>
      <c r="E125" s="119" t="s">
        <v>6</v>
      </c>
      <c r="F125" s="119" t="s">
        <v>7</v>
      </c>
      <c r="G125" s="119" t="s">
        <v>8</v>
      </c>
      <c r="H125" s="119" t="s">
        <v>9</v>
      </c>
      <c r="I125" s="119" t="s">
        <v>10</v>
      </c>
      <c r="J125" s="119" t="s">
        <v>11</v>
      </c>
      <c r="K125" s="120" t="s">
        <v>12</v>
      </c>
      <c r="L125" s="120" t="s">
        <v>13</v>
      </c>
      <c r="M125" s="120" t="s">
        <v>14</v>
      </c>
      <c r="N125" s="121" t="s">
        <v>67</v>
      </c>
      <c r="O125" s="122" t="s">
        <v>70</v>
      </c>
      <c r="P125" s="120" t="s">
        <v>15</v>
      </c>
      <c r="Q125" s="120" t="s">
        <v>16</v>
      </c>
      <c r="R125" s="120" t="s">
        <v>17</v>
      </c>
      <c r="S125" s="120" t="s">
        <v>18</v>
      </c>
      <c r="T125" s="121" t="s">
        <v>66</v>
      </c>
      <c r="U125" s="220"/>
    </row>
    <row r="126" spans="1:21" ht="21.75" customHeight="1" x14ac:dyDescent="0.2">
      <c r="A126" s="81" t="s">
        <v>19</v>
      </c>
      <c r="B126" s="78">
        <v>341</v>
      </c>
      <c r="C126" s="79">
        <v>0</v>
      </c>
      <c r="D126" s="79">
        <v>7</v>
      </c>
      <c r="E126" s="79">
        <v>26</v>
      </c>
      <c r="F126" s="79">
        <v>8</v>
      </c>
      <c r="G126" s="79">
        <v>1238</v>
      </c>
      <c r="H126" s="79">
        <v>1</v>
      </c>
      <c r="I126" s="79">
        <v>24</v>
      </c>
      <c r="J126" s="79">
        <v>34</v>
      </c>
      <c r="K126" s="79">
        <v>1</v>
      </c>
      <c r="L126" s="79">
        <v>10</v>
      </c>
      <c r="M126" s="79">
        <v>5</v>
      </c>
      <c r="N126" s="82">
        <f t="shared" ref="N126:N138" si="38">SUM(B126:M126)</f>
        <v>1695</v>
      </c>
      <c r="O126" s="83" t="s">
        <v>61</v>
      </c>
      <c r="P126" s="84" t="s">
        <v>61</v>
      </c>
      <c r="Q126" s="84" t="s">
        <v>61</v>
      </c>
      <c r="R126" s="84" t="s">
        <v>61</v>
      </c>
      <c r="S126" s="84" t="s">
        <v>61</v>
      </c>
      <c r="T126" s="83" t="s">
        <v>61</v>
      </c>
      <c r="U126" s="85">
        <f t="shared" ref="U126:U142" si="39">(N126)</f>
        <v>1695</v>
      </c>
    </row>
    <row r="127" spans="1:21" ht="21.75" customHeight="1" x14ac:dyDescent="0.2">
      <c r="A127" s="81" t="s">
        <v>20</v>
      </c>
      <c r="B127" s="77">
        <v>62</v>
      </c>
      <c r="C127" s="17">
        <v>7</v>
      </c>
      <c r="D127" s="17">
        <v>0</v>
      </c>
      <c r="E127" s="17">
        <v>0</v>
      </c>
      <c r="F127" s="17">
        <v>11</v>
      </c>
      <c r="G127" s="17">
        <v>123</v>
      </c>
      <c r="H127" s="17">
        <v>5</v>
      </c>
      <c r="I127" s="17">
        <v>0</v>
      </c>
      <c r="J127" s="17">
        <v>6</v>
      </c>
      <c r="K127" s="17">
        <v>0</v>
      </c>
      <c r="L127" s="17">
        <v>65</v>
      </c>
      <c r="M127" s="17">
        <v>0</v>
      </c>
      <c r="N127" s="82">
        <f t="shared" si="38"/>
        <v>279</v>
      </c>
      <c r="O127" s="83" t="s">
        <v>61</v>
      </c>
      <c r="P127" s="84" t="s">
        <v>61</v>
      </c>
      <c r="Q127" s="84" t="s">
        <v>61</v>
      </c>
      <c r="R127" s="84" t="s">
        <v>61</v>
      </c>
      <c r="S127" s="84" t="s">
        <v>61</v>
      </c>
      <c r="T127" s="83" t="s">
        <v>61</v>
      </c>
      <c r="U127" s="85">
        <f t="shared" si="39"/>
        <v>279</v>
      </c>
    </row>
    <row r="128" spans="1:21" ht="21.75" customHeight="1" x14ac:dyDescent="0.2">
      <c r="A128" s="81" t="s">
        <v>21</v>
      </c>
      <c r="B128" s="77">
        <v>113</v>
      </c>
      <c r="C128" s="17">
        <v>2</v>
      </c>
      <c r="D128" s="17">
        <v>0</v>
      </c>
      <c r="E128" s="17">
        <v>0</v>
      </c>
      <c r="F128" s="17">
        <v>54</v>
      </c>
      <c r="G128" s="17">
        <v>1010</v>
      </c>
      <c r="H128" s="17">
        <v>10</v>
      </c>
      <c r="I128" s="17">
        <v>0</v>
      </c>
      <c r="J128" s="17">
        <v>30</v>
      </c>
      <c r="K128" s="17">
        <v>0</v>
      </c>
      <c r="L128" s="17">
        <v>0</v>
      </c>
      <c r="M128" s="17">
        <v>0</v>
      </c>
      <c r="N128" s="82">
        <f t="shared" si="38"/>
        <v>1219</v>
      </c>
      <c r="O128" s="83" t="s">
        <v>61</v>
      </c>
      <c r="P128" s="84" t="s">
        <v>61</v>
      </c>
      <c r="Q128" s="84" t="s">
        <v>61</v>
      </c>
      <c r="R128" s="84" t="s">
        <v>61</v>
      </c>
      <c r="S128" s="84" t="s">
        <v>61</v>
      </c>
      <c r="T128" s="83" t="s">
        <v>61</v>
      </c>
      <c r="U128" s="85">
        <f t="shared" si="39"/>
        <v>1219</v>
      </c>
    </row>
    <row r="129" spans="1:21" ht="21.75" customHeight="1" x14ac:dyDescent="0.2">
      <c r="A129" s="81" t="s">
        <v>22</v>
      </c>
      <c r="B129" s="77">
        <v>247</v>
      </c>
      <c r="C129" s="17">
        <v>42</v>
      </c>
      <c r="D129" s="17">
        <v>73</v>
      </c>
      <c r="E129" s="17">
        <v>0</v>
      </c>
      <c r="F129" s="17">
        <v>15</v>
      </c>
      <c r="G129" s="17">
        <v>1075</v>
      </c>
      <c r="H129" s="17">
        <v>16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82">
        <f t="shared" si="38"/>
        <v>1468</v>
      </c>
      <c r="O129" s="83" t="s">
        <v>61</v>
      </c>
      <c r="P129" s="84" t="s">
        <v>61</v>
      </c>
      <c r="Q129" s="84" t="s">
        <v>61</v>
      </c>
      <c r="R129" s="84" t="s">
        <v>61</v>
      </c>
      <c r="S129" s="84" t="s">
        <v>61</v>
      </c>
      <c r="T129" s="83" t="s">
        <v>61</v>
      </c>
      <c r="U129" s="85">
        <f t="shared" si="39"/>
        <v>1468</v>
      </c>
    </row>
    <row r="130" spans="1:21" ht="21.75" customHeight="1" x14ac:dyDescent="0.2">
      <c r="A130" s="86" t="s">
        <v>23</v>
      </c>
      <c r="B130" s="80">
        <v>249</v>
      </c>
      <c r="C130" s="18">
        <v>0</v>
      </c>
      <c r="D130" s="18">
        <v>0</v>
      </c>
      <c r="E130" s="18">
        <v>0</v>
      </c>
      <c r="F130" s="18">
        <v>13</v>
      </c>
      <c r="G130" s="18">
        <v>1422</v>
      </c>
      <c r="H130" s="18">
        <v>55</v>
      </c>
      <c r="I130" s="18">
        <v>13</v>
      </c>
      <c r="J130" s="18">
        <v>12</v>
      </c>
      <c r="K130" s="18">
        <v>0</v>
      </c>
      <c r="L130" s="18">
        <v>133</v>
      </c>
      <c r="M130" s="18">
        <v>10</v>
      </c>
      <c r="N130" s="87">
        <f t="shared" si="38"/>
        <v>1907</v>
      </c>
      <c r="O130" s="88" t="s">
        <v>61</v>
      </c>
      <c r="P130" s="89" t="s">
        <v>61</v>
      </c>
      <c r="Q130" s="89" t="s">
        <v>61</v>
      </c>
      <c r="R130" s="89" t="s">
        <v>61</v>
      </c>
      <c r="S130" s="89" t="s">
        <v>61</v>
      </c>
      <c r="T130" s="88" t="s">
        <v>61</v>
      </c>
      <c r="U130" s="90">
        <f t="shared" si="39"/>
        <v>1907</v>
      </c>
    </row>
    <row r="131" spans="1:21" ht="21.75" customHeight="1" x14ac:dyDescent="0.2">
      <c r="A131" s="81" t="s">
        <v>24</v>
      </c>
      <c r="B131" s="85">
        <v>11</v>
      </c>
      <c r="C131" s="91">
        <v>14</v>
      </c>
      <c r="D131" s="91">
        <v>12</v>
      </c>
      <c r="E131" s="91">
        <v>47</v>
      </c>
      <c r="F131" s="91">
        <v>58</v>
      </c>
      <c r="G131" s="91">
        <v>972</v>
      </c>
      <c r="H131" s="91">
        <v>29</v>
      </c>
      <c r="I131" s="91">
        <v>20</v>
      </c>
      <c r="J131" s="91">
        <v>23</v>
      </c>
      <c r="K131" s="91">
        <v>16</v>
      </c>
      <c r="L131" s="91">
        <v>23</v>
      </c>
      <c r="M131" s="91">
        <v>0</v>
      </c>
      <c r="N131" s="82">
        <f t="shared" si="38"/>
        <v>1225</v>
      </c>
      <c r="O131" s="83" t="s">
        <v>61</v>
      </c>
      <c r="P131" s="84" t="s">
        <v>61</v>
      </c>
      <c r="Q131" s="84" t="s">
        <v>61</v>
      </c>
      <c r="R131" s="84" t="s">
        <v>61</v>
      </c>
      <c r="S131" s="84" t="s">
        <v>61</v>
      </c>
      <c r="T131" s="83" t="s">
        <v>61</v>
      </c>
      <c r="U131" s="85">
        <f t="shared" si="39"/>
        <v>1225</v>
      </c>
    </row>
    <row r="132" spans="1:21" ht="21.75" customHeight="1" x14ac:dyDescent="0.2">
      <c r="A132" s="81" t="s">
        <v>25</v>
      </c>
      <c r="B132" s="85">
        <v>12</v>
      </c>
      <c r="C132" s="91">
        <v>47</v>
      </c>
      <c r="D132" s="91">
        <v>64</v>
      </c>
      <c r="E132" s="91">
        <v>214</v>
      </c>
      <c r="F132" s="91">
        <v>57</v>
      </c>
      <c r="G132" s="91">
        <v>1914</v>
      </c>
      <c r="H132" s="91">
        <v>27</v>
      </c>
      <c r="I132" s="91">
        <v>42</v>
      </c>
      <c r="J132" s="91">
        <v>649</v>
      </c>
      <c r="K132" s="91">
        <v>1</v>
      </c>
      <c r="L132" s="91">
        <v>0</v>
      </c>
      <c r="M132" s="91">
        <v>6</v>
      </c>
      <c r="N132" s="82">
        <f t="shared" si="38"/>
        <v>3033</v>
      </c>
      <c r="O132" s="83" t="s">
        <v>61</v>
      </c>
      <c r="P132" s="84" t="s">
        <v>61</v>
      </c>
      <c r="Q132" s="84" t="s">
        <v>61</v>
      </c>
      <c r="R132" s="84" t="s">
        <v>61</v>
      </c>
      <c r="S132" s="84" t="s">
        <v>61</v>
      </c>
      <c r="T132" s="83" t="s">
        <v>61</v>
      </c>
      <c r="U132" s="85">
        <f t="shared" si="39"/>
        <v>3033</v>
      </c>
    </row>
    <row r="133" spans="1:21" ht="21.75" customHeight="1" x14ac:dyDescent="0.2">
      <c r="A133" s="81" t="s">
        <v>26</v>
      </c>
      <c r="B133" s="85">
        <v>0</v>
      </c>
      <c r="C133" s="91">
        <v>145</v>
      </c>
      <c r="D133" s="91">
        <v>41</v>
      </c>
      <c r="E133" s="91">
        <v>118</v>
      </c>
      <c r="F133" s="91">
        <v>26</v>
      </c>
      <c r="G133" s="91">
        <v>2576</v>
      </c>
      <c r="H133" s="91">
        <v>71</v>
      </c>
      <c r="I133" s="91">
        <v>12</v>
      </c>
      <c r="J133" s="91">
        <v>27</v>
      </c>
      <c r="K133" s="91">
        <v>30</v>
      </c>
      <c r="L133" s="91">
        <v>22</v>
      </c>
      <c r="M133" s="91">
        <v>17</v>
      </c>
      <c r="N133" s="82">
        <f t="shared" si="38"/>
        <v>3085</v>
      </c>
      <c r="O133" s="83" t="s">
        <v>61</v>
      </c>
      <c r="P133" s="84" t="s">
        <v>61</v>
      </c>
      <c r="Q133" s="84" t="s">
        <v>61</v>
      </c>
      <c r="R133" s="84" t="s">
        <v>61</v>
      </c>
      <c r="S133" s="84" t="s">
        <v>61</v>
      </c>
      <c r="T133" s="83" t="s">
        <v>61</v>
      </c>
      <c r="U133" s="85">
        <f t="shared" si="39"/>
        <v>3085</v>
      </c>
    </row>
    <row r="134" spans="1:21" ht="21.75" customHeight="1" x14ac:dyDescent="0.2">
      <c r="A134" s="81" t="s">
        <v>27</v>
      </c>
      <c r="B134" s="85">
        <v>0</v>
      </c>
      <c r="C134" s="91">
        <v>0</v>
      </c>
      <c r="D134" s="91">
        <v>15</v>
      </c>
      <c r="E134" s="91">
        <v>30</v>
      </c>
      <c r="F134" s="91">
        <v>44</v>
      </c>
      <c r="G134" s="91">
        <v>18</v>
      </c>
      <c r="H134" s="91">
        <v>15</v>
      </c>
      <c r="I134" s="91">
        <v>24</v>
      </c>
      <c r="J134" s="91">
        <v>0</v>
      </c>
      <c r="K134" s="91">
        <v>1</v>
      </c>
      <c r="L134" s="91">
        <v>36</v>
      </c>
      <c r="M134" s="91">
        <v>0</v>
      </c>
      <c r="N134" s="82">
        <f t="shared" si="38"/>
        <v>183</v>
      </c>
      <c r="O134" s="83" t="s">
        <v>61</v>
      </c>
      <c r="P134" s="84" t="s">
        <v>61</v>
      </c>
      <c r="Q134" s="84" t="s">
        <v>61</v>
      </c>
      <c r="R134" s="84" t="s">
        <v>61</v>
      </c>
      <c r="S134" s="84" t="s">
        <v>61</v>
      </c>
      <c r="T134" s="83" t="s">
        <v>61</v>
      </c>
      <c r="U134" s="85">
        <f t="shared" si="39"/>
        <v>183</v>
      </c>
    </row>
    <row r="135" spans="1:21" ht="21.75" customHeight="1" x14ac:dyDescent="0.2">
      <c r="A135" s="92">
        <v>2012</v>
      </c>
      <c r="B135" s="90">
        <v>0</v>
      </c>
      <c r="C135" s="93">
        <v>431</v>
      </c>
      <c r="D135" s="93">
        <v>1</v>
      </c>
      <c r="E135" s="93">
        <v>5</v>
      </c>
      <c r="F135" s="93">
        <v>0</v>
      </c>
      <c r="G135" s="93">
        <v>43</v>
      </c>
      <c r="H135" s="93">
        <v>0</v>
      </c>
      <c r="I135" s="93">
        <v>18</v>
      </c>
      <c r="J135" s="93">
        <v>0</v>
      </c>
      <c r="K135" s="93">
        <v>0</v>
      </c>
      <c r="L135" s="93">
        <v>0</v>
      </c>
      <c r="M135" s="93">
        <v>8</v>
      </c>
      <c r="N135" s="87">
        <f t="shared" si="38"/>
        <v>506</v>
      </c>
      <c r="O135" s="88" t="s">
        <v>61</v>
      </c>
      <c r="P135" s="89" t="s">
        <v>61</v>
      </c>
      <c r="Q135" s="89" t="s">
        <v>61</v>
      </c>
      <c r="R135" s="89" t="s">
        <v>61</v>
      </c>
      <c r="S135" s="89" t="s">
        <v>61</v>
      </c>
      <c r="T135" s="88" t="s">
        <v>61</v>
      </c>
      <c r="U135" s="93">
        <f t="shared" si="39"/>
        <v>506</v>
      </c>
    </row>
    <row r="136" spans="1:21" ht="21.75" customHeight="1" x14ac:dyDescent="0.2">
      <c r="A136" s="81">
        <v>2013</v>
      </c>
      <c r="B136" s="85">
        <v>0</v>
      </c>
      <c r="C136" s="91">
        <v>0</v>
      </c>
      <c r="D136" s="91">
        <v>0</v>
      </c>
      <c r="E136" s="91">
        <v>0</v>
      </c>
      <c r="F136" s="91">
        <v>0</v>
      </c>
      <c r="G136" s="91">
        <v>1212</v>
      </c>
      <c r="H136" s="9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82">
        <f t="shared" si="38"/>
        <v>1212</v>
      </c>
      <c r="O136" s="83" t="s">
        <v>61</v>
      </c>
      <c r="P136" s="84" t="s">
        <v>61</v>
      </c>
      <c r="Q136" s="84" t="s">
        <v>61</v>
      </c>
      <c r="R136" s="84" t="s">
        <v>61</v>
      </c>
      <c r="S136" s="84" t="s">
        <v>61</v>
      </c>
      <c r="T136" s="83" t="s">
        <v>61</v>
      </c>
      <c r="U136" s="85">
        <f t="shared" si="39"/>
        <v>1212</v>
      </c>
    </row>
    <row r="137" spans="1:21" ht="21.75" customHeight="1" x14ac:dyDescent="0.2">
      <c r="A137" s="81">
        <v>2014</v>
      </c>
      <c r="B137" s="85">
        <v>0</v>
      </c>
      <c r="C137" s="91">
        <v>760</v>
      </c>
      <c r="D137" s="91">
        <v>0</v>
      </c>
      <c r="E137" s="91">
        <v>0</v>
      </c>
      <c r="F137" s="91">
        <v>0</v>
      </c>
      <c r="G137" s="91">
        <v>1107</v>
      </c>
      <c r="H137" s="91">
        <v>23</v>
      </c>
      <c r="I137" s="91">
        <v>0</v>
      </c>
      <c r="J137" s="91">
        <v>0</v>
      </c>
      <c r="K137" s="91">
        <v>0</v>
      </c>
      <c r="L137" s="91">
        <v>0</v>
      </c>
      <c r="M137" s="91">
        <v>66</v>
      </c>
      <c r="N137" s="82">
        <f t="shared" si="38"/>
        <v>1956</v>
      </c>
      <c r="O137" s="83" t="s">
        <v>61</v>
      </c>
      <c r="P137" s="84" t="s">
        <v>61</v>
      </c>
      <c r="Q137" s="84" t="s">
        <v>61</v>
      </c>
      <c r="R137" s="84" t="s">
        <v>61</v>
      </c>
      <c r="S137" s="84" t="s">
        <v>61</v>
      </c>
      <c r="T137" s="83" t="s">
        <v>61</v>
      </c>
      <c r="U137" s="91">
        <f t="shared" si="39"/>
        <v>1956</v>
      </c>
    </row>
    <row r="138" spans="1:21" ht="21.75" customHeight="1" x14ac:dyDescent="0.2">
      <c r="A138" s="81">
        <v>2015</v>
      </c>
      <c r="B138" s="85">
        <v>6</v>
      </c>
      <c r="C138" s="91">
        <v>9</v>
      </c>
      <c r="D138" s="91">
        <v>0</v>
      </c>
      <c r="E138" s="91">
        <v>0</v>
      </c>
      <c r="F138" s="91">
        <v>61</v>
      </c>
      <c r="G138" s="91">
        <v>0</v>
      </c>
      <c r="H138" s="91">
        <v>290</v>
      </c>
      <c r="I138" s="91">
        <v>46</v>
      </c>
      <c r="J138" s="91">
        <v>0</v>
      </c>
      <c r="K138" s="91">
        <v>1</v>
      </c>
      <c r="L138" s="91">
        <v>100</v>
      </c>
      <c r="M138" s="91">
        <v>9</v>
      </c>
      <c r="N138" s="82">
        <f t="shared" si="38"/>
        <v>522</v>
      </c>
      <c r="O138" s="83" t="s">
        <v>61</v>
      </c>
      <c r="P138" s="84" t="s">
        <v>61</v>
      </c>
      <c r="Q138" s="84" t="s">
        <v>61</v>
      </c>
      <c r="R138" s="84" t="s">
        <v>61</v>
      </c>
      <c r="S138" s="84" t="s">
        <v>61</v>
      </c>
      <c r="T138" s="83" t="s">
        <v>61</v>
      </c>
      <c r="U138" s="91">
        <f t="shared" si="39"/>
        <v>522</v>
      </c>
    </row>
    <row r="139" spans="1:21" ht="21.75" customHeight="1" x14ac:dyDescent="0.2">
      <c r="A139" s="132">
        <v>2016</v>
      </c>
      <c r="B139" s="91">
        <v>8</v>
      </c>
      <c r="C139" s="91">
        <v>0</v>
      </c>
      <c r="D139" s="91">
        <v>6</v>
      </c>
      <c r="E139" s="91">
        <v>96</v>
      </c>
      <c r="F139" s="91">
        <v>62</v>
      </c>
      <c r="G139" s="91">
        <v>622</v>
      </c>
      <c r="H139" s="91">
        <v>29</v>
      </c>
      <c r="I139" s="91">
        <v>40</v>
      </c>
      <c r="J139" s="91">
        <v>0</v>
      </c>
      <c r="K139" s="91">
        <v>16</v>
      </c>
      <c r="L139" s="91">
        <v>82</v>
      </c>
      <c r="M139" s="147">
        <v>42</v>
      </c>
      <c r="N139" s="91">
        <f>SUM(B139:M139)</f>
        <v>1003</v>
      </c>
      <c r="O139" s="83" t="s">
        <v>61</v>
      </c>
      <c r="P139" s="84" t="s">
        <v>61</v>
      </c>
      <c r="Q139" s="84" t="s">
        <v>61</v>
      </c>
      <c r="R139" s="84" t="s">
        <v>61</v>
      </c>
      <c r="S139" s="84" t="s">
        <v>61</v>
      </c>
      <c r="T139" s="83" t="s">
        <v>61</v>
      </c>
      <c r="U139" s="91">
        <f t="shared" si="39"/>
        <v>1003</v>
      </c>
    </row>
    <row r="140" spans="1:21" ht="21.75" customHeight="1" x14ac:dyDescent="0.2">
      <c r="A140" s="86">
        <v>2017</v>
      </c>
      <c r="B140" s="90">
        <v>13</v>
      </c>
      <c r="C140" s="93">
        <v>0</v>
      </c>
      <c r="D140" s="93">
        <v>0</v>
      </c>
      <c r="E140" s="93">
        <v>11</v>
      </c>
      <c r="F140" s="93">
        <v>67</v>
      </c>
      <c r="G140" s="93">
        <v>1069</v>
      </c>
      <c r="H140" s="93">
        <v>22</v>
      </c>
      <c r="I140" s="93">
        <v>33</v>
      </c>
      <c r="J140" s="93">
        <v>0</v>
      </c>
      <c r="K140" s="93">
        <v>0</v>
      </c>
      <c r="L140" s="93">
        <v>117</v>
      </c>
      <c r="M140" s="93">
        <v>0</v>
      </c>
      <c r="N140" s="87">
        <f>SUM(B140:M140)</f>
        <v>1332</v>
      </c>
      <c r="O140" s="88" t="s">
        <v>61</v>
      </c>
      <c r="P140" s="89" t="s">
        <v>61</v>
      </c>
      <c r="Q140" s="89" t="s">
        <v>61</v>
      </c>
      <c r="R140" s="89" t="s">
        <v>61</v>
      </c>
      <c r="S140" s="89" t="s">
        <v>61</v>
      </c>
      <c r="T140" s="88" t="s">
        <v>61</v>
      </c>
      <c r="U140" s="93">
        <f t="shared" si="39"/>
        <v>1332</v>
      </c>
    </row>
    <row r="141" spans="1:21" ht="21.75" customHeight="1" x14ac:dyDescent="0.2">
      <c r="A141" s="81">
        <v>2018</v>
      </c>
      <c r="B141" s="85">
        <v>53</v>
      </c>
      <c r="C141" s="91">
        <v>0</v>
      </c>
      <c r="D141" s="91">
        <v>0</v>
      </c>
      <c r="E141" s="91">
        <v>37</v>
      </c>
      <c r="F141" s="91">
        <v>194</v>
      </c>
      <c r="G141" s="91">
        <v>827</v>
      </c>
      <c r="H141" s="91">
        <v>0</v>
      </c>
      <c r="I141" s="91">
        <v>42</v>
      </c>
      <c r="J141" s="91">
        <v>42</v>
      </c>
      <c r="K141" s="91">
        <v>13</v>
      </c>
      <c r="L141" s="91">
        <v>141</v>
      </c>
      <c r="M141" s="91">
        <v>0</v>
      </c>
      <c r="N141" s="82">
        <f>SUM(B141:M141)</f>
        <v>1349</v>
      </c>
      <c r="O141" s="83" t="s">
        <v>61</v>
      </c>
      <c r="P141" s="84" t="s">
        <v>61</v>
      </c>
      <c r="Q141" s="84" t="s">
        <v>61</v>
      </c>
      <c r="R141" s="84" t="s">
        <v>61</v>
      </c>
      <c r="S141" s="84" t="s">
        <v>61</v>
      </c>
      <c r="T141" s="83" t="s">
        <v>61</v>
      </c>
      <c r="U141" s="91">
        <f t="shared" si="39"/>
        <v>1349</v>
      </c>
    </row>
    <row r="142" spans="1:21" ht="21.75" customHeight="1" x14ac:dyDescent="0.2">
      <c r="A142" s="132">
        <v>2019</v>
      </c>
      <c r="B142" s="85">
        <v>9</v>
      </c>
      <c r="C142" s="91">
        <v>20</v>
      </c>
      <c r="D142" s="91">
        <v>0</v>
      </c>
      <c r="E142" s="91">
        <v>28</v>
      </c>
      <c r="F142" s="91">
        <v>298</v>
      </c>
      <c r="G142" s="91">
        <v>166</v>
      </c>
      <c r="H142" s="91">
        <v>2</v>
      </c>
      <c r="I142" s="91">
        <v>35</v>
      </c>
      <c r="J142" s="91">
        <v>63</v>
      </c>
      <c r="K142" s="91">
        <v>57</v>
      </c>
      <c r="L142" s="91">
        <v>96</v>
      </c>
      <c r="M142" s="91">
        <v>106</v>
      </c>
      <c r="N142" s="82">
        <f>SUM(B142:M142)</f>
        <v>880</v>
      </c>
      <c r="O142" s="83" t="s">
        <v>61</v>
      </c>
      <c r="P142" s="84" t="s">
        <v>61</v>
      </c>
      <c r="Q142" s="84" t="s">
        <v>61</v>
      </c>
      <c r="R142" s="84" t="s">
        <v>61</v>
      </c>
      <c r="S142" s="84" t="s">
        <v>61</v>
      </c>
      <c r="T142" s="83" t="s">
        <v>61</v>
      </c>
      <c r="U142" s="85">
        <f t="shared" si="39"/>
        <v>880</v>
      </c>
    </row>
    <row r="143" spans="1:21" ht="21.75" customHeight="1" x14ac:dyDescent="0.2">
      <c r="A143" s="81">
        <v>2020</v>
      </c>
      <c r="B143" s="85">
        <v>29</v>
      </c>
      <c r="C143" s="91">
        <v>159</v>
      </c>
      <c r="D143" s="91">
        <v>0</v>
      </c>
      <c r="E143" s="91">
        <v>23</v>
      </c>
      <c r="F143" s="91">
        <v>209</v>
      </c>
      <c r="G143" s="91">
        <v>24</v>
      </c>
      <c r="H143" s="91">
        <v>0</v>
      </c>
      <c r="I143" s="91">
        <v>33</v>
      </c>
      <c r="J143" s="91">
        <v>44</v>
      </c>
      <c r="K143" s="91">
        <v>0</v>
      </c>
      <c r="L143" s="91">
        <v>101</v>
      </c>
      <c r="M143" s="147">
        <v>120</v>
      </c>
      <c r="N143" s="82">
        <f t="shared" ref="N143:N145" si="40">SUM(B143:M143)</f>
        <v>742</v>
      </c>
      <c r="O143" s="83" t="s">
        <v>61</v>
      </c>
      <c r="P143" s="185" t="s">
        <v>61</v>
      </c>
      <c r="Q143" s="84" t="s">
        <v>61</v>
      </c>
      <c r="R143" s="84" t="s">
        <v>61</v>
      </c>
      <c r="S143" s="128" t="s">
        <v>61</v>
      </c>
      <c r="T143" s="83" t="s">
        <v>61</v>
      </c>
      <c r="U143" s="91">
        <f>N143</f>
        <v>742</v>
      </c>
    </row>
    <row r="144" spans="1:21" ht="21.75" customHeight="1" x14ac:dyDescent="0.2">
      <c r="A144" s="132">
        <v>2021</v>
      </c>
      <c r="B144" s="85">
        <v>15</v>
      </c>
      <c r="C144" s="91">
        <v>175</v>
      </c>
      <c r="D144" s="91">
        <v>0</v>
      </c>
      <c r="E144" s="91">
        <v>103</v>
      </c>
      <c r="F144" s="91">
        <v>142</v>
      </c>
      <c r="G144" s="91">
        <v>15</v>
      </c>
      <c r="H144" s="91">
        <v>0</v>
      </c>
      <c r="I144" s="91">
        <v>0</v>
      </c>
      <c r="J144" s="91">
        <v>43</v>
      </c>
      <c r="K144" s="91">
        <v>0</v>
      </c>
      <c r="L144" s="91">
        <v>37</v>
      </c>
      <c r="M144" s="147">
        <v>112</v>
      </c>
      <c r="N144" s="82">
        <f t="shared" si="40"/>
        <v>642</v>
      </c>
      <c r="O144" s="83" t="s">
        <v>61</v>
      </c>
      <c r="P144" s="84" t="s">
        <v>61</v>
      </c>
      <c r="Q144" s="84" t="s">
        <v>61</v>
      </c>
      <c r="R144" s="84" t="s">
        <v>61</v>
      </c>
      <c r="S144" s="128" t="s">
        <v>61</v>
      </c>
      <c r="T144" s="83" t="s">
        <v>61</v>
      </c>
      <c r="U144" s="85">
        <f>N144</f>
        <v>642</v>
      </c>
    </row>
    <row r="145" spans="1:21" ht="21.75" customHeight="1" x14ac:dyDescent="0.2">
      <c r="A145" s="92">
        <v>2022</v>
      </c>
      <c r="B145" s="90">
        <v>6</v>
      </c>
      <c r="C145" s="93">
        <v>6</v>
      </c>
      <c r="D145" s="93">
        <v>0</v>
      </c>
      <c r="E145" s="93">
        <v>0</v>
      </c>
      <c r="F145" s="93">
        <v>94</v>
      </c>
      <c r="G145" s="93">
        <v>2</v>
      </c>
      <c r="H145" s="93">
        <v>0</v>
      </c>
      <c r="I145" s="93">
        <v>0</v>
      </c>
      <c r="J145" s="93">
        <v>47</v>
      </c>
      <c r="K145" s="93">
        <v>0</v>
      </c>
      <c r="L145" s="93">
        <v>23</v>
      </c>
      <c r="M145" s="93">
        <v>0</v>
      </c>
      <c r="N145" s="87">
        <f t="shared" si="40"/>
        <v>178</v>
      </c>
      <c r="O145" s="88" t="s">
        <v>61</v>
      </c>
      <c r="P145" s="186" t="s">
        <v>61</v>
      </c>
      <c r="Q145" s="89" t="s">
        <v>61</v>
      </c>
      <c r="R145" s="89" t="s">
        <v>61</v>
      </c>
      <c r="S145" s="89" t="s">
        <v>61</v>
      </c>
      <c r="T145" s="88" t="s">
        <v>61</v>
      </c>
      <c r="U145" s="93">
        <f>N145</f>
        <v>178</v>
      </c>
    </row>
    <row r="146" spans="1:21" ht="21.75" customHeight="1" x14ac:dyDescent="0.2">
      <c r="A146" s="202">
        <v>2023</v>
      </c>
      <c r="B146" s="198">
        <v>49</v>
      </c>
      <c r="C146" s="196">
        <v>0</v>
      </c>
      <c r="D146" s="196">
        <v>18</v>
      </c>
      <c r="E146" s="196">
        <v>37</v>
      </c>
      <c r="F146" s="196">
        <v>227</v>
      </c>
      <c r="G146" s="196">
        <v>61</v>
      </c>
      <c r="H146" s="196">
        <v>0</v>
      </c>
      <c r="I146" s="196">
        <v>0</v>
      </c>
      <c r="J146" s="196">
        <v>31</v>
      </c>
      <c r="K146" s="196">
        <v>45</v>
      </c>
      <c r="L146" s="196">
        <v>0</v>
      </c>
      <c r="M146" s="196">
        <v>2</v>
      </c>
      <c r="N146" s="201">
        <v>470</v>
      </c>
      <c r="O146" s="195" t="s">
        <v>61</v>
      </c>
      <c r="P146" s="210" t="s">
        <v>61</v>
      </c>
      <c r="Q146" s="210" t="s">
        <v>61</v>
      </c>
      <c r="R146" s="210" t="s">
        <v>61</v>
      </c>
      <c r="S146" s="210" t="s">
        <v>61</v>
      </c>
      <c r="T146" s="195" t="s">
        <v>61</v>
      </c>
      <c r="U146" s="196">
        <f>N146</f>
        <v>470</v>
      </c>
    </row>
    <row r="147" spans="1:21" ht="12.75" customHeight="1" x14ac:dyDescent="0.2">
      <c r="A147" s="94" t="s">
        <v>28</v>
      </c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7"/>
      <c r="N147" s="98"/>
      <c r="O147" s="98"/>
      <c r="P147" s="96"/>
      <c r="Q147" s="96"/>
      <c r="R147" s="96"/>
      <c r="S147" s="96"/>
      <c r="T147" s="98"/>
      <c r="U147" s="96" t="s">
        <v>51</v>
      </c>
    </row>
    <row r="148" spans="1:21" ht="12.75" customHeight="1" x14ac:dyDescent="0.2">
      <c r="A148" s="81" t="s">
        <v>29</v>
      </c>
      <c r="B148" s="99">
        <f>IFERROR(B146/B145*100-100,"--")</f>
        <v>716.66666666666663</v>
      </c>
      <c r="C148" s="99">
        <f t="shared" ref="C148:U148" si="41">IFERROR(C146/C145*100-100,"--")</f>
        <v>-100</v>
      </c>
      <c r="D148" s="99" t="str">
        <f t="shared" si="41"/>
        <v>--</v>
      </c>
      <c r="E148" s="99" t="str">
        <f t="shared" si="41"/>
        <v>--</v>
      </c>
      <c r="F148" s="99">
        <f t="shared" si="41"/>
        <v>141.48936170212764</v>
      </c>
      <c r="G148" s="99">
        <f t="shared" si="41"/>
        <v>2950</v>
      </c>
      <c r="H148" s="99" t="str">
        <f t="shared" si="41"/>
        <v>--</v>
      </c>
      <c r="I148" s="99" t="str">
        <f t="shared" si="41"/>
        <v>--</v>
      </c>
      <c r="J148" s="99">
        <f t="shared" si="41"/>
        <v>-34.042553191489361</v>
      </c>
      <c r="K148" s="99" t="str">
        <f t="shared" si="41"/>
        <v>--</v>
      </c>
      <c r="L148" s="99">
        <f t="shared" si="41"/>
        <v>-100</v>
      </c>
      <c r="M148" s="99" t="str">
        <f t="shared" si="41"/>
        <v>--</v>
      </c>
      <c r="N148" s="99">
        <f t="shared" si="41"/>
        <v>164.04494382022472</v>
      </c>
      <c r="O148" s="100" t="s">
        <v>61</v>
      </c>
      <c r="P148" s="101" t="s">
        <v>61</v>
      </c>
      <c r="Q148" s="101" t="s">
        <v>61</v>
      </c>
      <c r="R148" s="101" t="s">
        <v>61</v>
      </c>
      <c r="S148" s="102" t="s">
        <v>61</v>
      </c>
      <c r="T148" s="100" t="s">
        <v>61</v>
      </c>
      <c r="U148" s="103">
        <f t="shared" si="41"/>
        <v>164.04494382022472</v>
      </c>
    </row>
    <row r="149" spans="1:21" ht="13.5" customHeight="1" x14ac:dyDescent="0.2">
      <c r="A149" s="81" t="s">
        <v>30</v>
      </c>
      <c r="B149" s="99">
        <f>IFERROR(B146/B141*100-100,"--")</f>
        <v>-7.5471698113207566</v>
      </c>
      <c r="C149" s="99" t="str">
        <f t="shared" ref="C149:U149" si="42">IFERROR(C146/C141*100-100,"--")</f>
        <v>--</v>
      </c>
      <c r="D149" s="99" t="str">
        <f t="shared" si="42"/>
        <v>--</v>
      </c>
      <c r="E149" s="99">
        <f t="shared" si="42"/>
        <v>0</v>
      </c>
      <c r="F149" s="99">
        <f t="shared" si="42"/>
        <v>17.010309278350519</v>
      </c>
      <c r="G149" s="99">
        <f t="shared" si="42"/>
        <v>-92.623941958887542</v>
      </c>
      <c r="H149" s="99" t="str">
        <f t="shared" si="42"/>
        <v>--</v>
      </c>
      <c r="I149" s="99">
        <f t="shared" si="42"/>
        <v>-100</v>
      </c>
      <c r="J149" s="99">
        <f t="shared" si="42"/>
        <v>-26.19047619047619</v>
      </c>
      <c r="K149" s="99">
        <f t="shared" si="42"/>
        <v>246.15384615384619</v>
      </c>
      <c r="L149" s="99">
        <f t="shared" si="42"/>
        <v>-100</v>
      </c>
      <c r="M149" s="99" t="str">
        <f t="shared" si="42"/>
        <v>--</v>
      </c>
      <c r="N149" s="99">
        <f t="shared" si="42"/>
        <v>-65.159377316530765</v>
      </c>
      <c r="O149" s="100" t="s">
        <v>61</v>
      </c>
      <c r="P149" s="101" t="s">
        <v>61</v>
      </c>
      <c r="Q149" s="101" t="s">
        <v>61</v>
      </c>
      <c r="R149" s="101" t="s">
        <v>61</v>
      </c>
      <c r="S149" s="102" t="s">
        <v>61</v>
      </c>
      <c r="T149" s="100" t="s">
        <v>61</v>
      </c>
      <c r="U149" s="103">
        <f t="shared" si="42"/>
        <v>-65.159377316530765</v>
      </c>
    </row>
    <row r="150" spans="1:21" ht="13.5" customHeight="1" x14ac:dyDescent="0.2">
      <c r="A150" s="81" t="s">
        <v>31</v>
      </c>
      <c r="B150" s="99" t="str">
        <f>IFERROR(B146/B136*100-100,"--")</f>
        <v>--</v>
      </c>
      <c r="C150" s="99" t="str">
        <f t="shared" ref="C150:U150" si="43">IFERROR(C146/C136*100-100,"--")</f>
        <v>--</v>
      </c>
      <c r="D150" s="99" t="str">
        <f t="shared" si="43"/>
        <v>--</v>
      </c>
      <c r="E150" s="99" t="str">
        <f t="shared" si="43"/>
        <v>--</v>
      </c>
      <c r="F150" s="99" t="str">
        <f t="shared" si="43"/>
        <v>--</v>
      </c>
      <c r="G150" s="99">
        <f t="shared" si="43"/>
        <v>-94.966996699669963</v>
      </c>
      <c r="H150" s="99" t="str">
        <f t="shared" si="43"/>
        <v>--</v>
      </c>
      <c r="I150" s="99" t="str">
        <f t="shared" si="43"/>
        <v>--</v>
      </c>
      <c r="J150" s="99" t="str">
        <f t="shared" si="43"/>
        <v>--</v>
      </c>
      <c r="K150" s="99" t="str">
        <f t="shared" si="43"/>
        <v>--</v>
      </c>
      <c r="L150" s="99" t="str">
        <f t="shared" si="43"/>
        <v>--</v>
      </c>
      <c r="M150" s="99" t="str">
        <f t="shared" si="43"/>
        <v>--</v>
      </c>
      <c r="N150" s="99">
        <f t="shared" si="43"/>
        <v>-61.221122112211226</v>
      </c>
      <c r="O150" s="100" t="s">
        <v>61</v>
      </c>
      <c r="P150" s="101" t="s">
        <v>61</v>
      </c>
      <c r="Q150" s="101" t="s">
        <v>61</v>
      </c>
      <c r="R150" s="101" t="s">
        <v>61</v>
      </c>
      <c r="S150" s="102" t="s">
        <v>61</v>
      </c>
      <c r="T150" s="100" t="s">
        <v>61</v>
      </c>
      <c r="U150" s="103">
        <f t="shared" si="43"/>
        <v>-61.221122112211226</v>
      </c>
    </row>
    <row r="151" spans="1:21" ht="13.5" customHeight="1" x14ac:dyDescent="0.2">
      <c r="A151" s="81" t="s">
        <v>35</v>
      </c>
      <c r="B151" s="160">
        <f>IFERROR(B146/B126*100-100,"--")</f>
        <v>-85.630498533724335</v>
      </c>
      <c r="C151" s="160" t="str">
        <f t="shared" ref="C151:U151" si="44">IFERROR(C146/C126*100-100,"--")</f>
        <v>--</v>
      </c>
      <c r="D151" s="160">
        <f t="shared" si="44"/>
        <v>157.14285714285717</v>
      </c>
      <c r="E151" s="160">
        <f t="shared" si="44"/>
        <v>42.307692307692321</v>
      </c>
      <c r="F151" s="160">
        <f t="shared" si="44"/>
        <v>2737.5</v>
      </c>
      <c r="G151" s="160">
        <f t="shared" si="44"/>
        <v>-95.072697899838445</v>
      </c>
      <c r="H151" s="160">
        <f t="shared" si="44"/>
        <v>-100</v>
      </c>
      <c r="I151" s="160">
        <f t="shared" si="44"/>
        <v>-100</v>
      </c>
      <c r="J151" s="160">
        <f t="shared" si="44"/>
        <v>-8.8235294117647101</v>
      </c>
      <c r="K151" s="160">
        <f t="shared" si="44"/>
        <v>4400</v>
      </c>
      <c r="L151" s="160">
        <f t="shared" si="44"/>
        <v>-100</v>
      </c>
      <c r="M151" s="160">
        <f t="shared" si="44"/>
        <v>-60</v>
      </c>
      <c r="N151" s="160">
        <f t="shared" si="44"/>
        <v>-72.271386430678461</v>
      </c>
      <c r="O151" s="100" t="s">
        <v>61</v>
      </c>
      <c r="P151" s="101" t="s">
        <v>61</v>
      </c>
      <c r="Q151" s="101" t="s">
        <v>61</v>
      </c>
      <c r="R151" s="101" t="s">
        <v>61</v>
      </c>
      <c r="S151" s="102" t="s">
        <v>61</v>
      </c>
      <c r="T151" s="100" t="s">
        <v>61</v>
      </c>
      <c r="U151" s="103">
        <f t="shared" si="44"/>
        <v>-72.271386430678461</v>
      </c>
    </row>
    <row r="152" spans="1:21" ht="13.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ht="13.5" customHeight="1" x14ac:dyDescent="0.2">
      <c r="A153" s="212" t="str">
        <f>Annual!A33</f>
        <v>Source: Connecticut Board of Regents for Higher Education's Banner administrative data system,  SWRXS09 non-credit registration data extracted in November 2023 for the previous AY year.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1:21" ht="13.5" x14ac:dyDescent="0.2">
      <c r="A154" s="212" t="s">
        <v>62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1:21" ht="27" customHeight="1" x14ac:dyDescent="0.2">
      <c r="A155" s="213" t="s">
        <v>63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:21" x14ac:dyDescent="0.2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x14ac:dyDescent="0.2">
      <c r="A157" s="215" t="str">
        <f>Annual!$A$37</f>
        <v xml:space="preserve">Produced by the Connecticut State Colleges and Universities, Office of Decision Support &amp; Institutional Research, November 17, 2022.  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</row>
    <row r="158" spans="1:2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3"/>
    </row>
  </sheetData>
  <mergeCells count="32">
    <mergeCell ref="A1:U1"/>
    <mergeCell ref="U4:U5"/>
    <mergeCell ref="B124:N124"/>
    <mergeCell ref="P124:T124"/>
    <mergeCell ref="U124:U125"/>
    <mergeCell ref="A81:U81"/>
    <mergeCell ref="A121:U121"/>
    <mergeCell ref="A117:U117"/>
    <mergeCell ref="B44:N44"/>
    <mergeCell ref="U44:U45"/>
    <mergeCell ref="B4:N4"/>
    <mergeCell ref="P44:T44"/>
    <mergeCell ref="A35:U35"/>
    <mergeCell ref="A37:U37"/>
    <mergeCell ref="P4:T4"/>
    <mergeCell ref="A33:U33"/>
    <mergeCell ref="A157:U157"/>
    <mergeCell ref="A73:U73"/>
    <mergeCell ref="A74:U74"/>
    <mergeCell ref="A77:U77"/>
    <mergeCell ref="A34:U34"/>
    <mergeCell ref="A41:U41"/>
    <mergeCell ref="A114:U114"/>
    <mergeCell ref="A113:U113"/>
    <mergeCell ref="A154:U154"/>
    <mergeCell ref="P84:T84"/>
    <mergeCell ref="A75:U75"/>
    <mergeCell ref="A155:U155"/>
    <mergeCell ref="A115:U115"/>
    <mergeCell ref="A153:U153"/>
    <mergeCell ref="B84:N84"/>
    <mergeCell ref="U84:U85"/>
  </mergeCells>
  <pageMargins left="0.25" right="0.25" top="0.75" bottom="0.75" header="0.3" footer="0.3"/>
  <pageSetup scale="65" orientation="landscape" r:id="rId1"/>
  <rowBreaks count="3" manualBreakCount="3">
    <brk id="34" max="16383" man="1"/>
    <brk id="70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9"/>
  <sheetViews>
    <sheetView zoomScaleNormal="100" workbookViewId="0">
      <selection activeCell="A2" sqref="A2"/>
    </sheetView>
  </sheetViews>
  <sheetFormatPr defaultRowHeight="12.75" x14ac:dyDescent="0.2"/>
  <cols>
    <col min="1" max="1" width="11.85546875" style="1" customWidth="1"/>
    <col min="2" max="2" width="8.5703125" style="1" bestFit="1" customWidth="1"/>
    <col min="3" max="9" width="7.7109375" style="1" customWidth="1"/>
    <col min="10" max="10" width="7.7109375" style="15" customWidth="1"/>
    <col min="11" max="13" width="7.7109375" style="1" customWidth="1"/>
    <col min="14" max="14" width="10" style="1" customWidth="1"/>
    <col min="15" max="15" width="7.7109375" style="1" customWidth="1"/>
    <col min="16" max="16" width="7" style="1" customWidth="1"/>
    <col min="17" max="20" width="7.7109375" style="1" customWidth="1"/>
    <col min="21" max="21" width="12.28515625" style="2" customWidth="1"/>
    <col min="22" max="22" width="9.140625" style="15"/>
    <col min="23" max="252" width="9.140625" style="1"/>
    <col min="253" max="253" width="11.85546875" style="1" customWidth="1"/>
    <col min="254" max="272" width="7.7109375" style="1" customWidth="1"/>
    <col min="273" max="508" width="9.140625" style="1"/>
    <col min="509" max="509" width="11.85546875" style="1" customWidth="1"/>
    <col min="510" max="528" width="7.7109375" style="1" customWidth="1"/>
    <col min="529" max="764" width="9.140625" style="1"/>
    <col min="765" max="765" width="11.85546875" style="1" customWidth="1"/>
    <col min="766" max="784" width="7.7109375" style="1" customWidth="1"/>
    <col min="785" max="1020" width="9.140625" style="1"/>
    <col min="1021" max="1021" width="11.85546875" style="1" customWidth="1"/>
    <col min="1022" max="1040" width="7.7109375" style="1" customWidth="1"/>
    <col min="1041" max="1276" width="9.140625" style="1"/>
    <col min="1277" max="1277" width="11.85546875" style="1" customWidth="1"/>
    <col min="1278" max="1296" width="7.7109375" style="1" customWidth="1"/>
    <col min="1297" max="1532" width="9.140625" style="1"/>
    <col min="1533" max="1533" width="11.85546875" style="1" customWidth="1"/>
    <col min="1534" max="1552" width="7.7109375" style="1" customWidth="1"/>
    <col min="1553" max="1788" width="9.140625" style="1"/>
    <col min="1789" max="1789" width="11.85546875" style="1" customWidth="1"/>
    <col min="1790" max="1808" width="7.7109375" style="1" customWidth="1"/>
    <col min="1809" max="2044" width="9.140625" style="1"/>
    <col min="2045" max="2045" width="11.85546875" style="1" customWidth="1"/>
    <col min="2046" max="2064" width="7.7109375" style="1" customWidth="1"/>
    <col min="2065" max="2300" width="9.140625" style="1"/>
    <col min="2301" max="2301" width="11.85546875" style="1" customWidth="1"/>
    <col min="2302" max="2320" width="7.7109375" style="1" customWidth="1"/>
    <col min="2321" max="2556" width="9.140625" style="1"/>
    <col min="2557" max="2557" width="11.85546875" style="1" customWidth="1"/>
    <col min="2558" max="2576" width="7.7109375" style="1" customWidth="1"/>
    <col min="2577" max="2812" width="9.140625" style="1"/>
    <col min="2813" max="2813" width="11.85546875" style="1" customWidth="1"/>
    <col min="2814" max="2832" width="7.7109375" style="1" customWidth="1"/>
    <col min="2833" max="3068" width="9.140625" style="1"/>
    <col min="3069" max="3069" width="11.85546875" style="1" customWidth="1"/>
    <col min="3070" max="3088" width="7.7109375" style="1" customWidth="1"/>
    <col min="3089" max="3324" width="9.140625" style="1"/>
    <col min="3325" max="3325" width="11.85546875" style="1" customWidth="1"/>
    <col min="3326" max="3344" width="7.7109375" style="1" customWidth="1"/>
    <col min="3345" max="3580" width="9.140625" style="1"/>
    <col min="3581" max="3581" width="11.85546875" style="1" customWidth="1"/>
    <col min="3582" max="3600" width="7.7109375" style="1" customWidth="1"/>
    <col min="3601" max="3836" width="9.140625" style="1"/>
    <col min="3837" max="3837" width="11.85546875" style="1" customWidth="1"/>
    <col min="3838" max="3856" width="7.7109375" style="1" customWidth="1"/>
    <col min="3857" max="4092" width="9.140625" style="1"/>
    <col min="4093" max="4093" width="11.85546875" style="1" customWidth="1"/>
    <col min="4094" max="4112" width="7.7109375" style="1" customWidth="1"/>
    <col min="4113" max="4348" width="9.140625" style="1"/>
    <col min="4349" max="4349" width="11.85546875" style="1" customWidth="1"/>
    <col min="4350" max="4368" width="7.7109375" style="1" customWidth="1"/>
    <col min="4369" max="4604" width="9.140625" style="1"/>
    <col min="4605" max="4605" width="11.85546875" style="1" customWidth="1"/>
    <col min="4606" max="4624" width="7.7109375" style="1" customWidth="1"/>
    <col min="4625" max="4860" width="9.140625" style="1"/>
    <col min="4861" max="4861" width="11.85546875" style="1" customWidth="1"/>
    <col min="4862" max="4880" width="7.7109375" style="1" customWidth="1"/>
    <col min="4881" max="5116" width="9.140625" style="1"/>
    <col min="5117" max="5117" width="11.85546875" style="1" customWidth="1"/>
    <col min="5118" max="5136" width="7.7109375" style="1" customWidth="1"/>
    <col min="5137" max="5372" width="9.140625" style="1"/>
    <col min="5373" max="5373" width="11.85546875" style="1" customWidth="1"/>
    <col min="5374" max="5392" width="7.7109375" style="1" customWidth="1"/>
    <col min="5393" max="5628" width="9.140625" style="1"/>
    <col min="5629" max="5629" width="11.85546875" style="1" customWidth="1"/>
    <col min="5630" max="5648" width="7.7109375" style="1" customWidth="1"/>
    <col min="5649" max="5884" width="9.140625" style="1"/>
    <col min="5885" max="5885" width="11.85546875" style="1" customWidth="1"/>
    <col min="5886" max="5904" width="7.7109375" style="1" customWidth="1"/>
    <col min="5905" max="6140" width="9.140625" style="1"/>
    <col min="6141" max="6141" width="11.85546875" style="1" customWidth="1"/>
    <col min="6142" max="6160" width="7.7109375" style="1" customWidth="1"/>
    <col min="6161" max="6396" width="9.140625" style="1"/>
    <col min="6397" max="6397" width="11.85546875" style="1" customWidth="1"/>
    <col min="6398" max="6416" width="7.7109375" style="1" customWidth="1"/>
    <col min="6417" max="6652" width="9.140625" style="1"/>
    <col min="6653" max="6653" width="11.85546875" style="1" customWidth="1"/>
    <col min="6654" max="6672" width="7.7109375" style="1" customWidth="1"/>
    <col min="6673" max="6908" width="9.140625" style="1"/>
    <col min="6909" max="6909" width="11.85546875" style="1" customWidth="1"/>
    <col min="6910" max="6928" width="7.7109375" style="1" customWidth="1"/>
    <col min="6929" max="7164" width="9.140625" style="1"/>
    <col min="7165" max="7165" width="11.85546875" style="1" customWidth="1"/>
    <col min="7166" max="7184" width="7.7109375" style="1" customWidth="1"/>
    <col min="7185" max="7420" width="9.140625" style="1"/>
    <col min="7421" max="7421" width="11.85546875" style="1" customWidth="1"/>
    <col min="7422" max="7440" width="7.7109375" style="1" customWidth="1"/>
    <col min="7441" max="7676" width="9.140625" style="1"/>
    <col min="7677" max="7677" width="11.85546875" style="1" customWidth="1"/>
    <col min="7678" max="7696" width="7.7109375" style="1" customWidth="1"/>
    <col min="7697" max="7932" width="9.140625" style="1"/>
    <col min="7933" max="7933" width="11.85546875" style="1" customWidth="1"/>
    <col min="7934" max="7952" width="7.7109375" style="1" customWidth="1"/>
    <col min="7953" max="8188" width="9.140625" style="1"/>
    <col min="8189" max="8189" width="11.85546875" style="1" customWidth="1"/>
    <col min="8190" max="8208" width="7.7109375" style="1" customWidth="1"/>
    <col min="8209" max="8444" width="9.140625" style="1"/>
    <col min="8445" max="8445" width="11.85546875" style="1" customWidth="1"/>
    <col min="8446" max="8464" width="7.7109375" style="1" customWidth="1"/>
    <col min="8465" max="8700" width="9.140625" style="1"/>
    <col min="8701" max="8701" width="11.85546875" style="1" customWidth="1"/>
    <col min="8702" max="8720" width="7.7109375" style="1" customWidth="1"/>
    <col min="8721" max="8956" width="9.140625" style="1"/>
    <col min="8957" max="8957" width="11.85546875" style="1" customWidth="1"/>
    <col min="8958" max="8976" width="7.7109375" style="1" customWidth="1"/>
    <col min="8977" max="9212" width="9.140625" style="1"/>
    <col min="9213" max="9213" width="11.85546875" style="1" customWidth="1"/>
    <col min="9214" max="9232" width="7.7109375" style="1" customWidth="1"/>
    <col min="9233" max="9468" width="9.140625" style="1"/>
    <col min="9469" max="9469" width="11.85546875" style="1" customWidth="1"/>
    <col min="9470" max="9488" width="7.7109375" style="1" customWidth="1"/>
    <col min="9489" max="9724" width="9.140625" style="1"/>
    <col min="9725" max="9725" width="11.85546875" style="1" customWidth="1"/>
    <col min="9726" max="9744" width="7.7109375" style="1" customWidth="1"/>
    <col min="9745" max="9980" width="9.140625" style="1"/>
    <col min="9981" max="9981" width="11.85546875" style="1" customWidth="1"/>
    <col min="9982" max="10000" width="7.7109375" style="1" customWidth="1"/>
    <col min="10001" max="10236" width="9.140625" style="1"/>
    <col min="10237" max="10237" width="11.85546875" style="1" customWidth="1"/>
    <col min="10238" max="10256" width="7.7109375" style="1" customWidth="1"/>
    <col min="10257" max="10492" width="9.140625" style="1"/>
    <col min="10493" max="10493" width="11.85546875" style="1" customWidth="1"/>
    <col min="10494" max="10512" width="7.7109375" style="1" customWidth="1"/>
    <col min="10513" max="10748" width="9.140625" style="1"/>
    <col min="10749" max="10749" width="11.85546875" style="1" customWidth="1"/>
    <col min="10750" max="10768" width="7.7109375" style="1" customWidth="1"/>
    <col min="10769" max="11004" width="9.140625" style="1"/>
    <col min="11005" max="11005" width="11.85546875" style="1" customWidth="1"/>
    <col min="11006" max="11024" width="7.7109375" style="1" customWidth="1"/>
    <col min="11025" max="11260" width="9.140625" style="1"/>
    <col min="11261" max="11261" width="11.85546875" style="1" customWidth="1"/>
    <col min="11262" max="11280" width="7.7109375" style="1" customWidth="1"/>
    <col min="11281" max="11516" width="9.140625" style="1"/>
    <col min="11517" max="11517" width="11.85546875" style="1" customWidth="1"/>
    <col min="11518" max="11536" width="7.7109375" style="1" customWidth="1"/>
    <col min="11537" max="11772" width="9.140625" style="1"/>
    <col min="11773" max="11773" width="11.85546875" style="1" customWidth="1"/>
    <col min="11774" max="11792" width="7.7109375" style="1" customWidth="1"/>
    <col min="11793" max="12028" width="9.140625" style="1"/>
    <col min="12029" max="12029" width="11.85546875" style="1" customWidth="1"/>
    <col min="12030" max="12048" width="7.7109375" style="1" customWidth="1"/>
    <col min="12049" max="12284" width="9.140625" style="1"/>
    <col min="12285" max="12285" width="11.85546875" style="1" customWidth="1"/>
    <col min="12286" max="12304" width="7.7109375" style="1" customWidth="1"/>
    <col min="12305" max="12540" width="9.140625" style="1"/>
    <col min="12541" max="12541" width="11.85546875" style="1" customWidth="1"/>
    <col min="12542" max="12560" width="7.7109375" style="1" customWidth="1"/>
    <col min="12561" max="12796" width="9.140625" style="1"/>
    <col min="12797" max="12797" width="11.85546875" style="1" customWidth="1"/>
    <col min="12798" max="12816" width="7.7109375" style="1" customWidth="1"/>
    <col min="12817" max="13052" width="9.140625" style="1"/>
    <col min="13053" max="13053" width="11.85546875" style="1" customWidth="1"/>
    <col min="13054" max="13072" width="7.7109375" style="1" customWidth="1"/>
    <col min="13073" max="13308" width="9.140625" style="1"/>
    <col min="13309" max="13309" width="11.85546875" style="1" customWidth="1"/>
    <col min="13310" max="13328" width="7.7109375" style="1" customWidth="1"/>
    <col min="13329" max="13564" width="9.140625" style="1"/>
    <col min="13565" max="13565" width="11.85546875" style="1" customWidth="1"/>
    <col min="13566" max="13584" width="7.7109375" style="1" customWidth="1"/>
    <col min="13585" max="13820" width="9.140625" style="1"/>
    <col min="13821" max="13821" width="11.85546875" style="1" customWidth="1"/>
    <col min="13822" max="13840" width="7.7109375" style="1" customWidth="1"/>
    <col min="13841" max="14076" width="9.140625" style="1"/>
    <col min="14077" max="14077" width="11.85546875" style="1" customWidth="1"/>
    <col min="14078" max="14096" width="7.7109375" style="1" customWidth="1"/>
    <col min="14097" max="14332" width="9.140625" style="1"/>
    <col min="14333" max="14333" width="11.85546875" style="1" customWidth="1"/>
    <col min="14334" max="14352" width="7.7109375" style="1" customWidth="1"/>
    <col min="14353" max="14588" width="9.140625" style="1"/>
    <col min="14589" max="14589" width="11.85546875" style="1" customWidth="1"/>
    <col min="14590" max="14608" width="7.7109375" style="1" customWidth="1"/>
    <col min="14609" max="14844" width="9.140625" style="1"/>
    <col min="14845" max="14845" width="11.85546875" style="1" customWidth="1"/>
    <col min="14846" max="14864" width="7.7109375" style="1" customWidth="1"/>
    <col min="14865" max="15100" width="9.140625" style="1"/>
    <col min="15101" max="15101" width="11.85546875" style="1" customWidth="1"/>
    <col min="15102" max="15120" width="7.7109375" style="1" customWidth="1"/>
    <col min="15121" max="15356" width="9.140625" style="1"/>
    <col min="15357" max="15357" width="11.85546875" style="1" customWidth="1"/>
    <col min="15358" max="15376" width="7.7109375" style="1" customWidth="1"/>
    <col min="15377" max="15612" width="9.140625" style="1"/>
    <col min="15613" max="15613" width="11.85546875" style="1" customWidth="1"/>
    <col min="15614" max="15632" width="7.7109375" style="1" customWidth="1"/>
    <col min="15633" max="15868" width="9.140625" style="1"/>
    <col min="15869" max="15869" width="11.85546875" style="1" customWidth="1"/>
    <col min="15870" max="15888" width="7.7109375" style="1" customWidth="1"/>
    <col min="15889" max="16124" width="9.140625" style="1"/>
    <col min="16125" max="16125" width="11.85546875" style="1" customWidth="1"/>
    <col min="16126" max="16144" width="7.7109375" style="1" customWidth="1"/>
    <col min="16145" max="16384" width="9.140625" style="1"/>
  </cols>
  <sheetData>
    <row r="1" spans="1:22" ht="19.5" x14ac:dyDescent="0.2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2" ht="16.5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9"/>
      <c r="P3" s="47"/>
      <c r="Q3" s="47"/>
      <c r="R3" s="47"/>
      <c r="S3" s="47"/>
      <c r="T3" s="47"/>
      <c r="U3" s="47"/>
    </row>
    <row r="4" spans="1:22" s="143" customFormat="1" ht="15" customHeight="1" x14ac:dyDescent="0.2">
      <c r="A4" s="116" t="s">
        <v>0</v>
      </c>
      <c r="B4" s="216" t="s">
        <v>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  <c r="O4" s="117"/>
      <c r="P4" s="216" t="s">
        <v>2</v>
      </c>
      <c r="Q4" s="217"/>
      <c r="R4" s="217"/>
      <c r="S4" s="217"/>
      <c r="T4" s="218"/>
      <c r="U4" s="219" t="s">
        <v>71</v>
      </c>
      <c r="V4" s="161"/>
    </row>
    <row r="5" spans="1:22" s="143" customFormat="1" ht="85.5" customHeight="1" x14ac:dyDescent="0.2">
      <c r="A5" s="116"/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0" t="s">
        <v>12</v>
      </c>
      <c r="L5" s="120" t="s">
        <v>13</v>
      </c>
      <c r="M5" s="120" t="s">
        <v>14</v>
      </c>
      <c r="N5" s="121" t="s">
        <v>65</v>
      </c>
      <c r="O5" s="122" t="s">
        <v>70</v>
      </c>
      <c r="P5" s="120" t="s">
        <v>15</v>
      </c>
      <c r="Q5" s="120" t="s">
        <v>16</v>
      </c>
      <c r="R5" s="120" t="s">
        <v>17</v>
      </c>
      <c r="S5" s="120" t="s">
        <v>18</v>
      </c>
      <c r="T5" s="121" t="s">
        <v>66</v>
      </c>
      <c r="U5" s="220"/>
      <c r="V5" s="161"/>
    </row>
    <row r="6" spans="1:22" s="143" customFormat="1" ht="21.75" customHeight="1" x14ac:dyDescent="0.2">
      <c r="A6" s="131" t="s">
        <v>19</v>
      </c>
      <c r="B6" s="17">
        <v>0</v>
      </c>
      <c r="C6" s="17">
        <v>0</v>
      </c>
      <c r="D6" s="17">
        <v>87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82">
        <f>SUM(B6:M6)</f>
        <v>87</v>
      </c>
      <c r="O6" s="83" t="s">
        <v>61</v>
      </c>
      <c r="P6" s="107" t="s">
        <v>61</v>
      </c>
      <c r="Q6" s="107" t="s">
        <v>61</v>
      </c>
      <c r="R6" s="107" t="s">
        <v>61</v>
      </c>
      <c r="S6" s="107" t="s">
        <v>61</v>
      </c>
      <c r="T6" s="108" t="s">
        <v>61</v>
      </c>
      <c r="U6" s="85">
        <f t="shared" ref="U6:U11" si="0">(N6)</f>
        <v>87</v>
      </c>
      <c r="V6" s="161"/>
    </row>
    <row r="7" spans="1:22" s="143" customFormat="1" ht="21.75" customHeight="1" x14ac:dyDescent="0.2">
      <c r="A7" s="132" t="s">
        <v>20</v>
      </c>
      <c r="B7" s="17">
        <v>0</v>
      </c>
      <c r="C7" s="17">
        <v>0</v>
      </c>
      <c r="D7" s="17">
        <v>111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82">
        <f t="shared" ref="N7:N18" si="1">SUM(B7:M7)</f>
        <v>111</v>
      </c>
      <c r="O7" s="83" t="s">
        <v>61</v>
      </c>
      <c r="P7" s="107" t="s">
        <v>61</v>
      </c>
      <c r="Q7" s="107" t="s">
        <v>61</v>
      </c>
      <c r="R7" s="107" t="s">
        <v>61</v>
      </c>
      <c r="S7" s="107" t="s">
        <v>61</v>
      </c>
      <c r="T7" s="108" t="s">
        <v>61</v>
      </c>
      <c r="U7" s="85">
        <f t="shared" si="0"/>
        <v>111</v>
      </c>
      <c r="V7" s="161"/>
    </row>
    <row r="8" spans="1:22" s="143" customFormat="1" ht="21.75" customHeight="1" x14ac:dyDescent="0.2">
      <c r="A8" s="132" t="s">
        <v>21</v>
      </c>
      <c r="B8" s="17">
        <v>0</v>
      </c>
      <c r="C8" s="17">
        <v>0</v>
      </c>
      <c r="D8" s="17">
        <v>68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82">
        <f t="shared" si="1"/>
        <v>68</v>
      </c>
      <c r="O8" s="83" t="s">
        <v>61</v>
      </c>
      <c r="P8" s="107" t="s">
        <v>61</v>
      </c>
      <c r="Q8" s="107" t="s">
        <v>61</v>
      </c>
      <c r="R8" s="107" t="s">
        <v>61</v>
      </c>
      <c r="S8" s="107" t="s">
        <v>61</v>
      </c>
      <c r="T8" s="108" t="s">
        <v>61</v>
      </c>
      <c r="U8" s="85">
        <f t="shared" si="0"/>
        <v>68</v>
      </c>
      <c r="V8" s="161"/>
    </row>
    <row r="9" spans="1:22" s="149" customFormat="1" ht="21.75" customHeight="1" x14ac:dyDescent="0.2">
      <c r="A9" s="132" t="s">
        <v>22</v>
      </c>
      <c r="B9" s="17">
        <v>0</v>
      </c>
      <c r="C9" s="17">
        <v>0</v>
      </c>
      <c r="D9" s="17">
        <v>119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82">
        <f t="shared" si="1"/>
        <v>119</v>
      </c>
      <c r="O9" s="83" t="s">
        <v>61</v>
      </c>
      <c r="P9" s="107" t="s">
        <v>61</v>
      </c>
      <c r="Q9" s="107" t="s">
        <v>61</v>
      </c>
      <c r="R9" s="107" t="s">
        <v>61</v>
      </c>
      <c r="S9" s="107" t="s">
        <v>61</v>
      </c>
      <c r="T9" s="108" t="s">
        <v>61</v>
      </c>
      <c r="U9" s="85">
        <f t="shared" si="0"/>
        <v>119</v>
      </c>
      <c r="V9" s="123"/>
    </row>
    <row r="10" spans="1:22" s="143" customFormat="1" ht="21.75" customHeight="1" x14ac:dyDescent="0.2">
      <c r="A10" s="92" t="s">
        <v>23</v>
      </c>
      <c r="B10" s="18">
        <v>0</v>
      </c>
      <c r="C10" s="18">
        <v>0</v>
      </c>
      <c r="D10" s="18">
        <v>91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87">
        <f t="shared" si="1"/>
        <v>91</v>
      </c>
      <c r="O10" s="88" t="s">
        <v>61</v>
      </c>
      <c r="P10" s="109" t="s">
        <v>61</v>
      </c>
      <c r="Q10" s="109" t="s">
        <v>61</v>
      </c>
      <c r="R10" s="109" t="s">
        <v>61</v>
      </c>
      <c r="S10" s="109" t="s">
        <v>61</v>
      </c>
      <c r="T10" s="110" t="s">
        <v>61</v>
      </c>
      <c r="U10" s="90">
        <f t="shared" si="0"/>
        <v>91</v>
      </c>
      <c r="V10" s="161"/>
    </row>
    <row r="11" spans="1:22" s="143" customFormat="1" ht="21.75" customHeight="1" x14ac:dyDescent="0.2">
      <c r="A11" s="131" t="s">
        <v>24</v>
      </c>
      <c r="B11" s="17">
        <v>0</v>
      </c>
      <c r="C11" s="17">
        <v>0</v>
      </c>
      <c r="D11" s="17">
        <v>68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82">
        <f>SUM(B11:M11)</f>
        <v>68</v>
      </c>
      <c r="O11" s="83" t="s">
        <v>61</v>
      </c>
      <c r="P11" s="107" t="s">
        <v>61</v>
      </c>
      <c r="Q11" s="107" t="s">
        <v>61</v>
      </c>
      <c r="R11" s="107" t="s">
        <v>61</v>
      </c>
      <c r="S11" s="107" t="s">
        <v>61</v>
      </c>
      <c r="T11" s="108" t="s">
        <v>61</v>
      </c>
      <c r="U11" s="85">
        <f t="shared" si="0"/>
        <v>68</v>
      </c>
      <c r="V11" s="161"/>
    </row>
    <row r="12" spans="1:22" s="143" customFormat="1" ht="21.75" customHeight="1" x14ac:dyDescent="0.2">
      <c r="A12" s="132" t="s">
        <v>25</v>
      </c>
      <c r="B12" s="17">
        <v>0</v>
      </c>
      <c r="C12" s="17">
        <v>0</v>
      </c>
      <c r="D12" s="17">
        <v>101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82">
        <f t="shared" si="1"/>
        <v>101</v>
      </c>
      <c r="O12" s="83" t="s">
        <v>61</v>
      </c>
      <c r="P12" s="107" t="s">
        <v>61</v>
      </c>
      <c r="Q12" s="107" t="s">
        <v>61</v>
      </c>
      <c r="R12" s="107" t="s">
        <v>61</v>
      </c>
      <c r="S12" s="107" t="s">
        <v>61</v>
      </c>
      <c r="T12" s="108" t="s">
        <v>61</v>
      </c>
      <c r="U12" s="85">
        <f t="shared" ref="U12:U25" si="2">(N12)</f>
        <v>101</v>
      </c>
      <c r="V12" s="161"/>
    </row>
    <row r="13" spans="1:22" s="143" customFormat="1" ht="21.75" customHeight="1" x14ac:dyDescent="0.2">
      <c r="A13" s="132" t="s">
        <v>26</v>
      </c>
      <c r="B13" s="17">
        <v>0</v>
      </c>
      <c r="C13" s="17">
        <v>0</v>
      </c>
      <c r="D13" s="17">
        <v>94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82">
        <f t="shared" si="1"/>
        <v>94</v>
      </c>
      <c r="O13" s="83" t="s">
        <v>61</v>
      </c>
      <c r="P13" s="107" t="s">
        <v>61</v>
      </c>
      <c r="Q13" s="107" t="s">
        <v>61</v>
      </c>
      <c r="R13" s="107" t="s">
        <v>61</v>
      </c>
      <c r="S13" s="107" t="s">
        <v>61</v>
      </c>
      <c r="T13" s="108" t="s">
        <v>61</v>
      </c>
      <c r="U13" s="85">
        <f t="shared" si="2"/>
        <v>94</v>
      </c>
      <c r="V13" s="161"/>
    </row>
    <row r="14" spans="1:22" s="149" customFormat="1" ht="21.75" customHeight="1" x14ac:dyDescent="0.2">
      <c r="A14" s="132" t="s">
        <v>27</v>
      </c>
      <c r="B14" s="17">
        <v>0</v>
      </c>
      <c r="C14" s="17">
        <v>0</v>
      </c>
      <c r="D14" s="17">
        <v>12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82">
        <f t="shared" si="1"/>
        <v>12</v>
      </c>
      <c r="O14" s="83" t="s">
        <v>61</v>
      </c>
      <c r="P14" s="107" t="s">
        <v>61</v>
      </c>
      <c r="Q14" s="107" t="s">
        <v>61</v>
      </c>
      <c r="R14" s="107" t="s">
        <v>61</v>
      </c>
      <c r="S14" s="107" t="s">
        <v>61</v>
      </c>
      <c r="T14" s="108" t="s">
        <v>61</v>
      </c>
      <c r="U14" s="85">
        <f t="shared" si="2"/>
        <v>12</v>
      </c>
      <c r="V14" s="123"/>
    </row>
    <row r="15" spans="1:22" s="143" customFormat="1" ht="21.75" customHeight="1" x14ac:dyDescent="0.2">
      <c r="A15" s="92">
        <v>2012</v>
      </c>
      <c r="B15" s="18">
        <v>0</v>
      </c>
      <c r="C15" s="18">
        <v>0</v>
      </c>
      <c r="D15" s="18">
        <v>13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6</v>
      </c>
      <c r="N15" s="82">
        <f t="shared" si="1"/>
        <v>19</v>
      </c>
      <c r="O15" s="88" t="s">
        <v>61</v>
      </c>
      <c r="P15" s="109" t="s">
        <v>61</v>
      </c>
      <c r="Q15" s="109" t="s">
        <v>61</v>
      </c>
      <c r="R15" s="109" t="s">
        <v>61</v>
      </c>
      <c r="S15" s="109" t="s">
        <v>61</v>
      </c>
      <c r="T15" s="110" t="s">
        <v>61</v>
      </c>
      <c r="U15" s="93">
        <f t="shared" si="2"/>
        <v>19</v>
      </c>
      <c r="V15" s="161"/>
    </row>
    <row r="16" spans="1:22" s="143" customFormat="1" ht="21.75" customHeight="1" x14ac:dyDescent="0.2">
      <c r="A16" s="111">
        <v>2013</v>
      </c>
      <c r="B16" s="105">
        <v>0</v>
      </c>
      <c r="C16" s="106">
        <v>0</v>
      </c>
      <c r="D16" s="106">
        <v>77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35">
        <v>3</v>
      </c>
      <c r="N16" s="112">
        <f t="shared" si="1"/>
        <v>80</v>
      </c>
      <c r="O16" s="113" t="s">
        <v>61</v>
      </c>
      <c r="P16" s="114" t="s">
        <v>61</v>
      </c>
      <c r="Q16" s="114" t="s">
        <v>61</v>
      </c>
      <c r="R16" s="114" t="s">
        <v>61</v>
      </c>
      <c r="S16" s="114" t="s">
        <v>61</v>
      </c>
      <c r="T16" s="113" t="s">
        <v>61</v>
      </c>
      <c r="U16" s="105">
        <f t="shared" si="2"/>
        <v>80</v>
      </c>
      <c r="V16" s="161"/>
    </row>
    <row r="17" spans="1:22" s="143" customFormat="1" ht="21.75" customHeight="1" x14ac:dyDescent="0.2">
      <c r="A17" s="132">
        <v>2014</v>
      </c>
      <c r="B17" s="85">
        <v>0</v>
      </c>
      <c r="C17" s="91">
        <v>0</v>
      </c>
      <c r="D17" s="91">
        <v>2673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82">
        <f t="shared" si="1"/>
        <v>2673</v>
      </c>
      <c r="O17" s="83" t="s">
        <v>61</v>
      </c>
      <c r="P17" s="107" t="s">
        <v>61</v>
      </c>
      <c r="Q17" s="107" t="s">
        <v>61</v>
      </c>
      <c r="R17" s="107" t="s">
        <v>61</v>
      </c>
      <c r="S17" s="129" t="s">
        <v>61</v>
      </c>
      <c r="T17" s="83" t="s">
        <v>61</v>
      </c>
      <c r="U17" s="91">
        <f t="shared" si="2"/>
        <v>2673</v>
      </c>
      <c r="V17" s="161"/>
    </row>
    <row r="18" spans="1:22" s="143" customFormat="1" ht="21.75" customHeight="1" x14ac:dyDescent="0.2">
      <c r="A18" s="132">
        <v>2015</v>
      </c>
      <c r="B18" s="91">
        <v>0</v>
      </c>
      <c r="C18" s="91">
        <v>0</v>
      </c>
      <c r="D18" s="91">
        <v>76</v>
      </c>
      <c r="E18" s="91">
        <v>0</v>
      </c>
      <c r="F18" s="91">
        <v>0</v>
      </c>
      <c r="G18" s="91">
        <v>103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147">
        <v>3</v>
      </c>
      <c r="N18" s="82">
        <f t="shared" si="1"/>
        <v>182</v>
      </c>
      <c r="O18" s="83" t="s">
        <v>61</v>
      </c>
      <c r="P18" s="107" t="s">
        <v>61</v>
      </c>
      <c r="Q18" s="107" t="s">
        <v>61</v>
      </c>
      <c r="R18" s="107" t="s">
        <v>61</v>
      </c>
      <c r="S18" s="129" t="s">
        <v>61</v>
      </c>
      <c r="T18" s="83" t="s">
        <v>61</v>
      </c>
      <c r="U18" s="91">
        <f t="shared" si="2"/>
        <v>182</v>
      </c>
      <c r="V18" s="161"/>
    </row>
    <row r="19" spans="1:22" s="143" customFormat="1" ht="21.75" customHeight="1" x14ac:dyDescent="0.2">
      <c r="A19" s="132">
        <v>2016</v>
      </c>
      <c r="B19" s="91">
        <v>0</v>
      </c>
      <c r="C19" s="91">
        <v>90</v>
      </c>
      <c r="D19" s="91">
        <v>0</v>
      </c>
      <c r="E19" s="91">
        <v>0</v>
      </c>
      <c r="F19" s="91">
        <v>0</v>
      </c>
      <c r="G19" s="91">
        <v>74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147">
        <v>0</v>
      </c>
      <c r="N19" s="147">
        <f t="shared" ref="N19:N25" si="3">SUM(B19:M19)</f>
        <v>164</v>
      </c>
      <c r="O19" s="83" t="s">
        <v>61</v>
      </c>
      <c r="P19" s="107" t="s">
        <v>61</v>
      </c>
      <c r="Q19" s="107" t="s">
        <v>61</v>
      </c>
      <c r="R19" s="107" t="s">
        <v>61</v>
      </c>
      <c r="S19" s="129" t="s">
        <v>61</v>
      </c>
      <c r="T19" s="83" t="s">
        <v>61</v>
      </c>
      <c r="U19" s="91">
        <f t="shared" si="2"/>
        <v>164</v>
      </c>
      <c r="V19" s="161"/>
    </row>
    <row r="20" spans="1:22" s="143" customFormat="1" ht="21.75" customHeight="1" x14ac:dyDescent="0.2">
      <c r="A20" s="86">
        <v>2017</v>
      </c>
      <c r="B20" s="90">
        <v>0</v>
      </c>
      <c r="C20" s="93">
        <v>0</v>
      </c>
      <c r="D20" s="93">
        <v>0</v>
      </c>
      <c r="E20" s="93">
        <v>0</v>
      </c>
      <c r="F20" s="93">
        <v>0</v>
      </c>
      <c r="G20" s="93">
        <v>82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87">
        <f t="shared" si="3"/>
        <v>82</v>
      </c>
      <c r="O20" s="88" t="s">
        <v>61</v>
      </c>
      <c r="P20" s="109" t="s">
        <v>61</v>
      </c>
      <c r="Q20" s="109" t="s">
        <v>61</v>
      </c>
      <c r="R20" s="109" t="s">
        <v>61</v>
      </c>
      <c r="S20" s="133" t="s">
        <v>61</v>
      </c>
      <c r="T20" s="134" t="s">
        <v>61</v>
      </c>
      <c r="U20" s="93">
        <f t="shared" si="2"/>
        <v>82</v>
      </c>
      <c r="V20" s="161"/>
    </row>
    <row r="21" spans="1:22" s="143" customFormat="1" ht="21.75" customHeight="1" x14ac:dyDescent="0.2">
      <c r="A21" s="81">
        <v>2018</v>
      </c>
      <c r="B21" s="85">
        <v>0</v>
      </c>
      <c r="C21" s="91">
        <v>0</v>
      </c>
      <c r="D21" s="91">
        <v>0</v>
      </c>
      <c r="E21" s="91">
        <v>0</v>
      </c>
      <c r="F21" s="91">
        <v>0</v>
      </c>
      <c r="G21" s="91">
        <v>50</v>
      </c>
      <c r="H21" s="91">
        <v>1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82">
        <f t="shared" si="3"/>
        <v>51</v>
      </c>
      <c r="O21" s="83" t="s">
        <v>61</v>
      </c>
      <c r="P21" s="107" t="s">
        <v>61</v>
      </c>
      <c r="Q21" s="107" t="s">
        <v>61</v>
      </c>
      <c r="R21" s="107" t="s">
        <v>61</v>
      </c>
      <c r="S21" s="129" t="s">
        <v>61</v>
      </c>
      <c r="T21" s="128" t="s">
        <v>61</v>
      </c>
      <c r="U21" s="91">
        <f t="shared" si="2"/>
        <v>51</v>
      </c>
      <c r="V21" s="161"/>
    </row>
    <row r="22" spans="1:22" s="143" customFormat="1" ht="21.75" customHeight="1" x14ac:dyDescent="0.2">
      <c r="A22" s="132">
        <v>2019</v>
      </c>
      <c r="B22" s="85">
        <v>0</v>
      </c>
      <c r="C22" s="91">
        <v>0</v>
      </c>
      <c r="D22" s="91">
        <v>0</v>
      </c>
      <c r="E22" s="91">
        <v>0</v>
      </c>
      <c r="F22" s="91">
        <v>0</v>
      </c>
      <c r="G22" s="91">
        <v>66</v>
      </c>
      <c r="H22" s="91">
        <v>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82">
        <f t="shared" si="3"/>
        <v>71</v>
      </c>
      <c r="O22" s="83" t="s">
        <v>61</v>
      </c>
      <c r="P22" s="107" t="s">
        <v>61</v>
      </c>
      <c r="Q22" s="107" t="s">
        <v>61</v>
      </c>
      <c r="R22" s="107" t="s">
        <v>61</v>
      </c>
      <c r="S22" s="129" t="s">
        <v>61</v>
      </c>
      <c r="T22" s="83" t="s">
        <v>61</v>
      </c>
      <c r="U22" s="85">
        <f t="shared" si="2"/>
        <v>71</v>
      </c>
      <c r="V22" s="161"/>
    </row>
    <row r="23" spans="1:22" s="143" customFormat="1" ht="21.75" customHeight="1" x14ac:dyDescent="0.2">
      <c r="A23" s="132">
        <v>2020</v>
      </c>
      <c r="B23" s="85">
        <v>0</v>
      </c>
      <c r="C23" s="91">
        <v>0</v>
      </c>
      <c r="D23" s="91">
        <v>0</v>
      </c>
      <c r="E23" s="91">
        <v>24</v>
      </c>
      <c r="F23" s="91">
        <v>0</v>
      </c>
      <c r="G23" s="91">
        <v>53</v>
      </c>
      <c r="H23" s="91">
        <v>0</v>
      </c>
      <c r="I23" s="91">
        <v>0</v>
      </c>
      <c r="J23" s="91">
        <v>16</v>
      </c>
      <c r="K23" s="91">
        <v>0</v>
      </c>
      <c r="L23" s="91">
        <v>0</v>
      </c>
      <c r="M23" s="91">
        <v>0</v>
      </c>
      <c r="N23" s="82">
        <f t="shared" si="3"/>
        <v>93</v>
      </c>
      <c r="O23" s="83" t="s">
        <v>61</v>
      </c>
      <c r="P23" s="107" t="s">
        <v>61</v>
      </c>
      <c r="Q23" s="107" t="s">
        <v>61</v>
      </c>
      <c r="R23" s="107" t="s">
        <v>61</v>
      </c>
      <c r="S23" s="129" t="s">
        <v>61</v>
      </c>
      <c r="T23" s="83" t="s">
        <v>61</v>
      </c>
      <c r="U23" s="85">
        <f t="shared" si="2"/>
        <v>93</v>
      </c>
      <c r="V23" s="161"/>
    </row>
    <row r="24" spans="1:22" s="143" customFormat="1" ht="21.75" customHeight="1" x14ac:dyDescent="0.25">
      <c r="A24" s="132">
        <v>2021</v>
      </c>
      <c r="B24" s="85">
        <v>0</v>
      </c>
      <c r="C24" s="91">
        <v>0</v>
      </c>
      <c r="D24" s="91">
        <v>0</v>
      </c>
      <c r="E24" s="91">
        <v>25</v>
      </c>
      <c r="F24" s="91">
        <v>0</v>
      </c>
      <c r="G24" s="190">
        <v>33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82">
        <f t="shared" si="3"/>
        <v>58</v>
      </c>
      <c r="O24" s="83" t="s">
        <v>61</v>
      </c>
      <c r="P24" s="107" t="s">
        <v>61</v>
      </c>
      <c r="Q24" s="107" t="s">
        <v>61</v>
      </c>
      <c r="R24" s="107" t="s">
        <v>61</v>
      </c>
      <c r="S24" s="129" t="s">
        <v>61</v>
      </c>
      <c r="T24" s="83" t="s">
        <v>61</v>
      </c>
      <c r="U24" s="85">
        <f t="shared" si="2"/>
        <v>58</v>
      </c>
      <c r="V24" s="161"/>
    </row>
    <row r="25" spans="1:22" s="143" customFormat="1" ht="21.75" customHeight="1" x14ac:dyDescent="0.25">
      <c r="A25" s="92">
        <v>2022</v>
      </c>
      <c r="B25" s="90">
        <v>0</v>
      </c>
      <c r="C25" s="93">
        <v>0</v>
      </c>
      <c r="D25" s="93">
        <v>0</v>
      </c>
      <c r="E25" s="93">
        <v>0</v>
      </c>
      <c r="F25" s="93">
        <v>0</v>
      </c>
      <c r="G25" s="189">
        <v>57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87">
        <f t="shared" si="3"/>
        <v>57</v>
      </c>
      <c r="O25" s="88" t="s">
        <v>61</v>
      </c>
      <c r="P25" s="109" t="s">
        <v>61</v>
      </c>
      <c r="Q25" s="109" t="s">
        <v>61</v>
      </c>
      <c r="R25" s="109" t="s">
        <v>61</v>
      </c>
      <c r="S25" s="133" t="s">
        <v>61</v>
      </c>
      <c r="T25" s="134" t="s">
        <v>61</v>
      </c>
      <c r="U25" s="90">
        <f t="shared" si="2"/>
        <v>57</v>
      </c>
      <c r="V25" s="161"/>
    </row>
    <row r="26" spans="1:22" s="143" customFormat="1" ht="21.75" customHeight="1" x14ac:dyDescent="0.25">
      <c r="A26" s="81">
        <v>2023</v>
      </c>
      <c r="B26" s="85">
        <v>0</v>
      </c>
      <c r="C26" s="91">
        <v>0</v>
      </c>
      <c r="D26" s="91">
        <v>0</v>
      </c>
      <c r="E26" s="91">
        <v>0</v>
      </c>
      <c r="F26" s="91">
        <v>76</v>
      </c>
      <c r="G26" s="1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27</v>
      </c>
      <c r="N26" s="82">
        <v>103</v>
      </c>
      <c r="O26" s="83" t="s">
        <v>61</v>
      </c>
      <c r="P26" s="107" t="s">
        <v>61</v>
      </c>
      <c r="Q26" s="107" t="s">
        <v>61</v>
      </c>
      <c r="R26" s="107" t="s">
        <v>61</v>
      </c>
      <c r="S26" s="129" t="s">
        <v>61</v>
      </c>
      <c r="T26" s="128" t="s">
        <v>61</v>
      </c>
      <c r="U26" s="198">
        <f t="shared" ref="U26" si="4">(N26)</f>
        <v>103</v>
      </c>
      <c r="V26" s="161"/>
    </row>
    <row r="27" spans="1:22" s="143" customFormat="1" ht="12.75" customHeight="1" x14ac:dyDescent="0.2">
      <c r="A27" s="200" t="s">
        <v>28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36"/>
      <c r="L27" s="136"/>
      <c r="M27" s="137"/>
      <c r="N27" s="138"/>
      <c r="O27" s="113"/>
      <c r="P27" s="114"/>
      <c r="Q27" s="114"/>
      <c r="R27" s="114"/>
      <c r="S27" s="139"/>
      <c r="T27" s="138"/>
      <c r="U27" s="91"/>
      <c r="V27" s="161"/>
    </row>
    <row r="28" spans="1:22" s="143" customFormat="1" ht="12.75" customHeight="1" x14ac:dyDescent="0.2">
      <c r="A28" s="81" t="s">
        <v>29</v>
      </c>
      <c r="B28" s="99" t="str">
        <f>IFERROR(B26/B25*100-100,"--")</f>
        <v>--</v>
      </c>
      <c r="C28" s="99" t="str">
        <f t="shared" ref="C28:U28" si="5">IFERROR(C26/C25*100-100,"--")</f>
        <v>--</v>
      </c>
      <c r="D28" s="99" t="str">
        <f t="shared" si="5"/>
        <v>--</v>
      </c>
      <c r="E28" s="99" t="str">
        <f t="shared" si="5"/>
        <v>--</v>
      </c>
      <c r="F28" s="99" t="str">
        <f t="shared" si="5"/>
        <v>--</v>
      </c>
      <c r="G28" s="99">
        <f t="shared" si="5"/>
        <v>-100</v>
      </c>
      <c r="H28" s="99" t="str">
        <f t="shared" si="5"/>
        <v>--</v>
      </c>
      <c r="I28" s="99" t="str">
        <f t="shared" si="5"/>
        <v>--</v>
      </c>
      <c r="J28" s="99" t="str">
        <f t="shared" si="5"/>
        <v>--</v>
      </c>
      <c r="K28" s="99" t="str">
        <f t="shared" si="5"/>
        <v>--</v>
      </c>
      <c r="L28" s="99" t="str">
        <f t="shared" si="5"/>
        <v>--</v>
      </c>
      <c r="M28" s="99" t="str">
        <f t="shared" si="5"/>
        <v>--</v>
      </c>
      <c r="N28" s="99">
        <f t="shared" si="5"/>
        <v>80.701754385964932</v>
      </c>
      <c r="O28" s="83" t="s">
        <v>61</v>
      </c>
      <c r="P28" s="84" t="s">
        <v>61</v>
      </c>
      <c r="Q28" s="84" t="s">
        <v>61</v>
      </c>
      <c r="R28" s="84" t="s">
        <v>61</v>
      </c>
      <c r="S28" s="128" t="s">
        <v>61</v>
      </c>
      <c r="T28" s="108" t="s">
        <v>61</v>
      </c>
      <c r="U28" s="126">
        <f t="shared" si="5"/>
        <v>80.701754385964932</v>
      </c>
      <c r="V28" s="161"/>
    </row>
    <row r="29" spans="1:22" s="143" customFormat="1" ht="12.75" customHeight="1" x14ac:dyDescent="0.2">
      <c r="A29" s="81" t="s">
        <v>30</v>
      </c>
      <c r="B29" s="99" t="str">
        <f>IFERROR(B26/B21*100-100,"--")</f>
        <v>--</v>
      </c>
      <c r="C29" s="99" t="str">
        <f t="shared" ref="C29:U29" si="6">IFERROR(C26/C21*100-100,"--")</f>
        <v>--</v>
      </c>
      <c r="D29" s="99" t="str">
        <f t="shared" si="6"/>
        <v>--</v>
      </c>
      <c r="E29" s="99" t="str">
        <f t="shared" si="6"/>
        <v>--</v>
      </c>
      <c r="F29" s="99" t="str">
        <f t="shared" si="6"/>
        <v>--</v>
      </c>
      <c r="G29" s="99">
        <f t="shared" si="6"/>
        <v>-100</v>
      </c>
      <c r="H29" s="99">
        <f t="shared" si="6"/>
        <v>-100</v>
      </c>
      <c r="I29" s="99" t="str">
        <f t="shared" si="6"/>
        <v>--</v>
      </c>
      <c r="J29" s="99" t="str">
        <f t="shared" si="6"/>
        <v>--</v>
      </c>
      <c r="K29" s="99" t="str">
        <f t="shared" si="6"/>
        <v>--</v>
      </c>
      <c r="L29" s="99" t="str">
        <f t="shared" si="6"/>
        <v>--</v>
      </c>
      <c r="M29" s="99" t="str">
        <f t="shared" si="6"/>
        <v>--</v>
      </c>
      <c r="N29" s="99">
        <f t="shared" si="6"/>
        <v>101.96078431372547</v>
      </c>
      <c r="O29" s="83" t="s">
        <v>61</v>
      </c>
      <c r="P29" s="84" t="s">
        <v>61</v>
      </c>
      <c r="Q29" s="84" t="s">
        <v>61</v>
      </c>
      <c r="R29" s="84" t="s">
        <v>61</v>
      </c>
      <c r="S29" s="128" t="s">
        <v>61</v>
      </c>
      <c r="T29" s="108" t="s">
        <v>61</v>
      </c>
      <c r="U29" s="126">
        <f t="shared" si="6"/>
        <v>101.96078431372547</v>
      </c>
      <c r="V29" s="161"/>
    </row>
    <row r="30" spans="1:22" s="143" customFormat="1" ht="12.75" customHeight="1" x14ac:dyDescent="0.2">
      <c r="A30" s="81" t="s">
        <v>31</v>
      </c>
      <c r="B30" s="99" t="str">
        <f>IFERROR(B26/B16*100-100,"--")</f>
        <v>--</v>
      </c>
      <c r="C30" s="99" t="str">
        <f t="shared" ref="C30:U30" si="7">IFERROR(C26/C16*100-100,"--")</f>
        <v>--</v>
      </c>
      <c r="D30" s="99">
        <f t="shared" si="7"/>
        <v>-100</v>
      </c>
      <c r="E30" s="99" t="str">
        <f t="shared" si="7"/>
        <v>--</v>
      </c>
      <c r="F30" s="99" t="str">
        <f t="shared" si="7"/>
        <v>--</v>
      </c>
      <c r="G30" s="99" t="str">
        <f t="shared" si="7"/>
        <v>--</v>
      </c>
      <c r="H30" s="99" t="str">
        <f t="shared" si="7"/>
        <v>--</v>
      </c>
      <c r="I30" s="99" t="str">
        <f t="shared" si="7"/>
        <v>--</v>
      </c>
      <c r="J30" s="99" t="str">
        <f t="shared" si="7"/>
        <v>--</v>
      </c>
      <c r="K30" s="99" t="str">
        <f t="shared" si="7"/>
        <v>--</v>
      </c>
      <c r="L30" s="99" t="str">
        <f t="shared" si="7"/>
        <v>--</v>
      </c>
      <c r="M30" s="99">
        <f t="shared" si="7"/>
        <v>800</v>
      </c>
      <c r="N30" s="99">
        <f t="shared" si="7"/>
        <v>28.75</v>
      </c>
      <c r="O30" s="83" t="s">
        <v>61</v>
      </c>
      <c r="P30" s="84" t="s">
        <v>61</v>
      </c>
      <c r="Q30" s="84" t="s">
        <v>61</v>
      </c>
      <c r="R30" s="84" t="s">
        <v>61</v>
      </c>
      <c r="S30" s="128" t="s">
        <v>61</v>
      </c>
      <c r="T30" s="108" t="s">
        <v>61</v>
      </c>
      <c r="U30" s="126">
        <f t="shared" si="7"/>
        <v>28.75</v>
      </c>
      <c r="V30" s="161"/>
    </row>
    <row r="31" spans="1:22" s="143" customFormat="1" ht="12.75" customHeight="1" x14ac:dyDescent="0.2">
      <c r="A31" s="81" t="s">
        <v>35</v>
      </c>
      <c r="B31" s="160" t="str">
        <f>IFERROR(B26/B6*100-100,"--")</f>
        <v>--</v>
      </c>
      <c r="C31" s="160" t="str">
        <f t="shared" ref="C31:U31" si="8">IFERROR(C26/C6*100-100,"--")</f>
        <v>--</v>
      </c>
      <c r="D31" s="160">
        <f t="shared" si="8"/>
        <v>-100</v>
      </c>
      <c r="E31" s="160" t="str">
        <f t="shared" si="8"/>
        <v>--</v>
      </c>
      <c r="F31" s="160" t="str">
        <f t="shared" si="8"/>
        <v>--</v>
      </c>
      <c r="G31" s="160" t="str">
        <f t="shared" si="8"/>
        <v>--</v>
      </c>
      <c r="H31" s="160" t="str">
        <f t="shared" si="8"/>
        <v>--</v>
      </c>
      <c r="I31" s="160" t="str">
        <f t="shared" si="8"/>
        <v>--</v>
      </c>
      <c r="J31" s="160" t="str">
        <f t="shared" si="8"/>
        <v>--</v>
      </c>
      <c r="K31" s="160" t="str">
        <f t="shared" si="8"/>
        <v>--</v>
      </c>
      <c r="L31" s="160" t="str">
        <f t="shared" si="8"/>
        <v>--</v>
      </c>
      <c r="M31" s="160" t="str">
        <f t="shared" si="8"/>
        <v>--</v>
      </c>
      <c r="N31" s="160">
        <f t="shared" si="8"/>
        <v>18.390804597701148</v>
      </c>
      <c r="O31" s="83" t="s">
        <v>61</v>
      </c>
      <c r="P31" s="84" t="s">
        <v>61</v>
      </c>
      <c r="Q31" s="84" t="s">
        <v>61</v>
      </c>
      <c r="R31" s="84" t="s">
        <v>61</v>
      </c>
      <c r="S31" s="128" t="s">
        <v>61</v>
      </c>
      <c r="T31" s="108" t="s">
        <v>61</v>
      </c>
      <c r="U31" s="126">
        <f t="shared" si="8"/>
        <v>18.390804597701148</v>
      </c>
      <c r="V31" s="161"/>
    </row>
    <row r="32" spans="1:22" s="143" customFormat="1" ht="13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84"/>
      <c r="Q32" s="107"/>
      <c r="R32" s="107"/>
      <c r="S32" s="107"/>
      <c r="T32" s="107"/>
      <c r="U32" s="123"/>
      <c r="V32" s="161"/>
    </row>
    <row r="33" spans="1:22" s="143" customFormat="1" ht="13.5" customHeight="1" x14ac:dyDescent="0.2">
      <c r="A33" s="212" t="str">
        <f>Annual!A33</f>
        <v>Source: Connecticut Board of Regents for Higher Education's Banner administrative data system,  SWRXS09 non-credit registration data extracted in November 2023 for the previous AY year.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161"/>
    </row>
    <row r="34" spans="1:22" ht="13.5" customHeight="1" x14ac:dyDescent="0.2">
      <c r="A34" s="212" t="s">
        <v>62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</row>
    <row r="35" spans="1:22" s="50" customFormat="1" ht="27" customHeight="1" x14ac:dyDescent="0.2">
      <c r="A35" s="213" t="s">
        <v>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15"/>
    </row>
    <row r="36" spans="1:22" ht="13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</row>
    <row r="37" spans="1:22" ht="13.5" customHeight="1" x14ac:dyDescent="0.2">
      <c r="A37" s="215" t="str">
        <f>Annual!$A$37</f>
        <v xml:space="preserve">Produced by the Connecticut State Colleges and Universities, Office of Decision Support &amp; Institutional Research, November 17, 2022.  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</row>
    <row r="38" spans="1:2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2" s="143" customFormat="1" ht="19.5" customHeight="1" x14ac:dyDescent="0.25">
      <c r="A41" s="221" t="s">
        <v>73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161"/>
    </row>
    <row r="42" spans="1:22" s="143" customFormat="1" ht="19.5" customHeight="1" x14ac:dyDescent="0.25">
      <c r="A42" s="45" t="s">
        <v>37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161"/>
    </row>
    <row r="43" spans="1:22" s="143" customFormat="1" ht="19.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61"/>
    </row>
    <row r="44" spans="1:22" s="143" customFormat="1" ht="21.75" customHeight="1" x14ac:dyDescent="0.2">
      <c r="A44" s="116" t="s">
        <v>0</v>
      </c>
      <c r="B44" s="216" t="s">
        <v>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17" t="s">
        <v>51</v>
      </c>
      <c r="P44" s="216" t="s">
        <v>2</v>
      </c>
      <c r="Q44" s="217"/>
      <c r="R44" s="217"/>
      <c r="S44" s="217"/>
      <c r="T44" s="218"/>
      <c r="U44" s="219" t="s">
        <v>71</v>
      </c>
      <c r="V44" s="161"/>
    </row>
    <row r="45" spans="1:22" s="143" customFormat="1" ht="85.5" customHeight="1" x14ac:dyDescent="0.2">
      <c r="A45" s="116"/>
      <c r="B45" s="119" t="s">
        <v>3</v>
      </c>
      <c r="C45" s="119" t="s">
        <v>4</v>
      </c>
      <c r="D45" s="119" t="s">
        <v>5</v>
      </c>
      <c r="E45" s="119" t="s">
        <v>6</v>
      </c>
      <c r="F45" s="119" t="s">
        <v>7</v>
      </c>
      <c r="G45" s="119" t="s">
        <v>8</v>
      </c>
      <c r="H45" s="119" t="s">
        <v>9</v>
      </c>
      <c r="I45" s="119" t="s">
        <v>10</v>
      </c>
      <c r="J45" s="119" t="s">
        <v>11</v>
      </c>
      <c r="K45" s="120" t="s">
        <v>12</v>
      </c>
      <c r="L45" s="120" t="s">
        <v>13</v>
      </c>
      <c r="M45" s="120" t="s">
        <v>14</v>
      </c>
      <c r="N45" s="121" t="s">
        <v>69</v>
      </c>
      <c r="O45" s="122" t="s">
        <v>70</v>
      </c>
      <c r="P45" s="120" t="s">
        <v>15</v>
      </c>
      <c r="Q45" s="120" t="s">
        <v>16</v>
      </c>
      <c r="R45" s="120" t="s">
        <v>17</v>
      </c>
      <c r="S45" s="120" t="s">
        <v>18</v>
      </c>
      <c r="T45" s="121" t="s">
        <v>66</v>
      </c>
      <c r="U45" s="220"/>
      <c r="V45" s="161"/>
    </row>
    <row r="46" spans="1:22" s="143" customFormat="1" ht="21.75" customHeight="1" x14ac:dyDescent="0.2">
      <c r="A46" s="131" t="s">
        <v>19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82">
        <f>SUM(B46:M46)</f>
        <v>0</v>
      </c>
      <c r="O46" s="83" t="s">
        <v>61</v>
      </c>
      <c r="P46" s="107" t="s">
        <v>61</v>
      </c>
      <c r="Q46" s="107" t="s">
        <v>61</v>
      </c>
      <c r="R46" s="107" t="s">
        <v>61</v>
      </c>
      <c r="S46" s="107" t="s">
        <v>61</v>
      </c>
      <c r="T46" s="108" t="s">
        <v>61</v>
      </c>
      <c r="U46" s="85">
        <f t="shared" ref="U46:U51" si="9">(N46)</f>
        <v>0</v>
      </c>
      <c r="V46" s="161"/>
    </row>
    <row r="47" spans="1:22" s="143" customFormat="1" ht="21.75" customHeight="1" x14ac:dyDescent="0.2">
      <c r="A47" s="132" t="s">
        <v>20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82">
        <f t="shared" ref="N47:N58" si="10">SUM(B47:M47)</f>
        <v>0</v>
      </c>
      <c r="O47" s="83" t="s">
        <v>61</v>
      </c>
      <c r="P47" s="107" t="s">
        <v>61</v>
      </c>
      <c r="Q47" s="107" t="s">
        <v>61</v>
      </c>
      <c r="R47" s="107" t="s">
        <v>61</v>
      </c>
      <c r="S47" s="107" t="s">
        <v>61</v>
      </c>
      <c r="T47" s="108" t="s">
        <v>61</v>
      </c>
      <c r="U47" s="85">
        <f t="shared" si="9"/>
        <v>0</v>
      </c>
      <c r="V47" s="161"/>
    </row>
    <row r="48" spans="1:22" s="143" customFormat="1" ht="21.75" customHeight="1" x14ac:dyDescent="0.2">
      <c r="A48" s="132" t="s">
        <v>21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82">
        <f t="shared" si="10"/>
        <v>0</v>
      </c>
      <c r="O48" s="83" t="s">
        <v>61</v>
      </c>
      <c r="P48" s="107" t="s">
        <v>61</v>
      </c>
      <c r="Q48" s="107" t="s">
        <v>61</v>
      </c>
      <c r="R48" s="107" t="s">
        <v>61</v>
      </c>
      <c r="S48" s="107" t="s">
        <v>61</v>
      </c>
      <c r="T48" s="108" t="s">
        <v>61</v>
      </c>
      <c r="U48" s="85">
        <f t="shared" si="9"/>
        <v>0</v>
      </c>
      <c r="V48" s="161"/>
    </row>
    <row r="49" spans="1:22" s="143" customFormat="1" ht="21.75" customHeight="1" x14ac:dyDescent="0.2">
      <c r="A49" s="132" t="s">
        <v>22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82">
        <f t="shared" si="10"/>
        <v>0</v>
      </c>
      <c r="O49" s="83" t="s">
        <v>61</v>
      </c>
      <c r="P49" s="107" t="s">
        <v>61</v>
      </c>
      <c r="Q49" s="107" t="s">
        <v>61</v>
      </c>
      <c r="R49" s="107" t="s">
        <v>61</v>
      </c>
      <c r="S49" s="107" t="s">
        <v>61</v>
      </c>
      <c r="T49" s="108" t="s">
        <v>61</v>
      </c>
      <c r="U49" s="85">
        <f t="shared" si="9"/>
        <v>0</v>
      </c>
      <c r="V49" s="161"/>
    </row>
    <row r="50" spans="1:22" s="143" customFormat="1" ht="21.75" customHeight="1" x14ac:dyDescent="0.2">
      <c r="A50" s="92" t="s">
        <v>23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87">
        <f t="shared" si="10"/>
        <v>0</v>
      </c>
      <c r="O50" s="88" t="s">
        <v>61</v>
      </c>
      <c r="P50" s="109" t="s">
        <v>61</v>
      </c>
      <c r="Q50" s="109" t="s">
        <v>61</v>
      </c>
      <c r="R50" s="109" t="s">
        <v>61</v>
      </c>
      <c r="S50" s="109" t="s">
        <v>61</v>
      </c>
      <c r="T50" s="110" t="s">
        <v>61</v>
      </c>
      <c r="U50" s="90">
        <f t="shared" si="9"/>
        <v>0</v>
      </c>
      <c r="V50" s="161"/>
    </row>
    <row r="51" spans="1:22" s="143" customFormat="1" ht="21.75" customHeight="1" x14ac:dyDescent="0.2">
      <c r="A51" s="13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82">
        <f>SUM(B51:M51)</f>
        <v>0</v>
      </c>
      <c r="O51" s="83" t="s">
        <v>61</v>
      </c>
      <c r="P51" s="107" t="s">
        <v>61</v>
      </c>
      <c r="Q51" s="107" t="s">
        <v>61</v>
      </c>
      <c r="R51" s="107" t="s">
        <v>61</v>
      </c>
      <c r="S51" s="107" t="s">
        <v>61</v>
      </c>
      <c r="T51" s="108" t="s">
        <v>61</v>
      </c>
      <c r="U51" s="85">
        <f t="shared" si="9"/>
        <v>0</v>
      </c>
      <c r="V51" s="161"/>
    </row>
    <row r="52" spans="1:22" s="143" customFormat="1" ht="21.75" customHeight="1" x14ac:dyDescent="0.2">
      <c r="A52" s="132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82">
        <f t="shared" si="10"/>
        <v>0</v>
      </c>
      <c r="O52" s="83" t="s">
        <v>61</v>
      </c>
      <c r="P52" s="107" t="s">
        <v>61</v>
      </c>
      <c r="Q52" s="107" t="s">
        <v>61</v>
      </c>
      <c r="R52" s="107" t="s">
        <v>61</v>
      </c>
      <c r="S52" s="107" t="s">
        <v>61</v>
      </c>
      <c r="T52" s="108" t="s">
        <v>61</v>
      </c>
      <c r="U52" s="85">
        <f t="shared" ref="U52:U60" si="11">(N52)</f>
        <v>0</v>
      </c>
      <c r="V52" s="161"/>
    </row>
    <row r="53" spans="1:22" s="143" customFormat="1" ht="21.75" customHeight="1" x14ac:dyDescent="0.2">
      <c r="A53" s="13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82">
        <f t="shared" si="10"/>
        <v>0</v>
      </c>
      <c r="O53" s="83" t="s">
        <v>61</v>
      </c>
      <c r="P53" s="107" t="s">
        <v>61</v>
      </c>
      <c r="Q53" s="107" t="s">
        <v>61</v>
      </c>
      <c r="R53" s="107" t="s">
        <v>61</v>
      </c>
      <c r="S53" s="107" t="s">
        <v>61</v>
      </c>
      <c r="T53" s="108" t="s">
        <v>61</v>
      </c>
      <c r="U53" s="85">
        <f t="shared" si="11"/>
        <v>0</v>
      </c>
      <c r="V53" s="161"/>
    </row>
    <row r="54" spans="1:22" s="143" customFormat="1" ht="21.75" customHeight="1" x14ac:dyDescent="0.2">
      <c r="A54" s="132" t="s">
        <v>27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82">
        <f t="shared" si="10"/>
        <v>0</v>
      </c>
      <c r="O54" s="83" t="s">
        <v>61</v>
      </c>
      <c r="P54" s="107" t="s">
        <v>61</v>
      </c>
      <c r="Q54" s="107" t="s">
        <v>61</v>
      </c>
      <c r="R54" s="107" t="s">
        <v>61</v>
      </c>
      <c r="S54" s="107" t="s">
        <v>61</v>
      </c>
      <c r="T54" s="108" t="s">
        <v>61</v>
      </c>
      <c r="U54" s="85">
        <f t="shared" si="11"/>
        <v>0</v>
      </c>
      <c r="V54" s="161"/>
    </row>
    <row r="55" spans="1:22" s="143" customFormat="1" ht="21.75" customHeight="1" x14ac:dyDescent="0.2">
      <c r="A55" s="92">
        <v>2012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87">
        <f t="shared" si="10"/>
        <v>0</v>
      </c>
      <c r="O55" s="88" t="s">
        <v>61</v>
      </c>
      <c r="P55" s="109" t="s">
        <v>61</v>
      </c>
      <c r="Q55" s="109" t="s">
        <v>61</v>
      </c>
      <c r="R55" s="109" t="s">
        <v>61</v>
      </c>
      <c r="S55" s="109" t="s">
        <v>61</v>
      </c>
      <c r="T55" s="110" t="s">
        <v>61</v>
      </c>
      <c r="U55" s="93">
        <f t="shared" si="11"/>
        <v>0</v>
      </c>
      <c r="V55" s="161"/>
    </row>
    <row r="56" spans="1:22" s="143" customFormat="1" ht="21.75" customHeight="1" x14ac:dyDescent="0.2">
      <c r="A56" s="111">
        <v>2013</v>
      </c>
      <c r="B56" s="105">
        <v>0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12">
        <f t="shared" si="10"/>
        <v>0</v>
      </c>
      <c r="O56" s="113" t="s">
        <v>61</v>
      </c>
      <c r="P56" s="114" t="s">
        <v>61</v>
      </c>
      <c r="Q56" s="114" t="s">
        <v>61</v>
      </c>
      <c r="R56" s="114" t="s">
        <v>61</v>
      </c>
      <c r="S56" s="114" t="s">
        <v>61</v>
      </c>
      <c r="T56" s="113" t="s">
        <v>61</v>
      </c>
      <c r="U56" s="105">
        <f t="shared" si="11"/>
        <v>0</v>
      </c>
      <c r="V56" s="161"/>
    </row>
    <row r="57" spans="1:22" s="143" customFormat="1" ht="21.75" customHeight="1" x14ac:dyDescent="0.2">
      <c r="A57" s="81">
        <v>2014</v>
      </c>
      <c r="B57" s="85">
        <v>0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147">
        <v>0</v>
      </c>
      <c r="N57" s="91">
        <f t="shared" si="10"/>
        <v>0</v>
      </c>
      <c r="O57" s="83" t="s">
        <v>61</v>
      </c>
      <c r="P57" s="107" t="s">
        <v>61</v>
      </c>
      <c r="Q57" s="107" t="s">
        <v>61</v>
      </c>
      <c r="R57" s="107" t="s">
        <v>61</v>
      </c>
      <c r="S57" s="129" t="s">
        <v>61</v>
      </c>
      <c r="T57" s="128" t="s">
        <v>61</v>
      </c>
      <c r="U57" s="91">
        <f t="shared" si="11"/>
        <v>0</v>
      </c>
      <c r="V57" s="161"/>
    </row>
    <row r="58" spans="1:22" s="143" customFormat="1" ht="21.75" customHeight="1" x14ac:dyDescent="0.2">
      <c r="A58" s="132">
        <v>2015</v>
      </c>
      <c r="B58" s="91">
        <v>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147">
        <v>0</v>
      </c>
      <c r="N58" s="82">
        <f t="shared" si="10"/>
        <v>0</v>
      </c>
      <c r="O58" s="83" t="s">
        <v>61</v>
      </c>
      <c r="P58" s="107" t="s">
        <v>61</v>
      </c>
      <c r="Q58" s="107" t="s">
        <v>61</v>
      </c>
      <c r="R58" s="107" t="s">
        <v>61</v>
      </c>
      <c r="S58" s="129" t="s">
        <v>61</v>
      </c>
      <c r="T58" s="83" t="s">
        <v>61</v>
      </c>
      <c r="U58" s="91">
        <f t="shared" si="11"/>
        <v>0</v>
      </c>
      <c r="V58" s="161"/>
    </row>
    <row r="59" spans="1:22" s="143" customFormat="1" ht="21.75" customHeight="1" x14ac:dyDescent="0.2">
      <c r="A59" s="132">
        <v>2016</v>
      </c>
      <c r="B59" s="91">
        <v>0</v>
      </c>
      <c r="C59" s="91">
        <v>90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147">
        <v>0</v>
      </c>
      <c r="N59" s="147">
        <f>SUM(B59:M59)</f>
        <v>90</v>
      </c>
      <c r="O59" s="83" t="s">
        <v>61</v>
      </c>
      <c r="P59" s="107" t="s">
        <v>61</v>
      </c>
      <c r="Q59" s="107" t="s">
        <v>61</v>
      </c>
      <c r="R59" s="107" t="s">
        <v>61</v>
      </c>
      <c r="S59" s="129" t="s">
        <v>61</v>
      </c>
      <c r="T59" s="83" t="s">
        <v>61</v>
      </c>
      <c r="U59" s="91">
        <f t="shared" si="11"/>
        <v>90</v>
      </c>
      <c r="V59" s="161"/>
    </row>
    <row r="60" spans="1:22" s="143" customFormat="1" ht="21.75" customHeight="1" x14ac:dyDescent="0.2">
      <c r="A60" s="86">
        <v>2017</v>
      </c>
      <c r="B60" s="90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87">
        <v>0</v>
      </c>
      <c r="O60" s="88" t="s">
        <v>61</v>
      </c>
      <c r="P60" s="109" t="s">
        <v>61</v>
      </c>
      <c r="Q60" s="109" t="s">
        <v>61</v>
      </c>
      <c r="R60" s="109" t="s">
        <v>61</v>
      </c>
      <c r="S60" s="133" t="s">
        <v>61</v>
      </c>
      <c r="T60" s="134" t="s">
        <v>61</v>
      </c>
      <c r="U60" s="93">
        <f t="shared" si="11"/>
        <v>0</v>
      </c>
      <c r="V60" s="161"/>
    </row>
    <row r="61" spans="1:22" s="143" customFormat="1" ht="21.75" customHeight="1" x14ac:dyDescent="0.2">
      <c r="A61" s="81">
        <v>2018</v>
      </c>
      <c r="B61" s="85">
        <v>0</v>
      </c>
      <c r="C61" s="91">
        <v>39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82">
        <f t="shared" ref="N61:N66" si="12">SUM(B61:M61)</f>
        <v>39</v>
      </c>
      <c r="O61" s="83" t="s">
        <v>61</v>
      </c>
      <c r="P61" s="107" t="s">
        <v>61</v>
      </c>
      <c r="Q61" s="107" t="s">
        <v>61</v>
      </c>
      <c r="R61" s="107" t="s">
        <v>61</v>
      </c>
      <c r="S61" s="129" t="s">
        <v>61</v>
      </c>
      <c r="T61" s="128" t="s">
        <v>61</v>
      </c>
      <c r="U61" s="91">
        <f t="shared" ref="U61:U66" si="13">N61</f>
        <v>39</v>
      </c>
      <c r="V61" s="161"/>
    </row>
    <row r="62" spans="1:22" s="143" customFormat="1" ht="21.75" customHeight="1" x14ac:dyDescent="0.2">
      <c r="A62" s="132">
        <v>2019</v>
      </c>
      <c r="B62" s="85">
        <v>0</v>
      </c>
      <c r="C62" s="91">
        <v>13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147">
        <v>0</v>
      </c>
      <c r="N62" s="82">
        <f t="shared" si="12"/>
        <v>13</v>
      </c>
      <c r="O62" s="83" t="s">
        <v>61</v>
      </c>
      <c r="P62" s="184" t="s">
        <v>61</v>
      </c>
      <c r="Q62" s="107" t="s">
        <v>61</v>
      </c>
      <c r="R62" s="107" t="s">
        <v>61</v>
      </c>
      <c r="S62" s="129" t="s">
        <v>61</v>
      </c>
      <c r="T62" s="83" t="s">
        <v>61</v>
      </c>
      <c r="U62" s="85">
        <f t="shared" si="13"/>
        <v>13</v>
      </c>
      <c r="V62" s="161"/>
    </row>
    <row r="63" spans="1:22" s="143" customFormat="1" ht="21.75" customHeight="1" x14ac:dyDescent="0.2">
      <c r="A63" s="132">
        <v>2020</v>
      </c>
      <c r="B63" s="85">
        <v>0</v>
      </c>
      <c r="C63" s="91">
        <v>15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147">
        <v>0</v>
      </c>
      <c r="N63" s="82">
        <f t="shared" si="12"/>
        <v>15</v>
      </c>
      <c r="O63" s="83" t="s">
        <v>61</v>
      </c>
      <c r="P63" s="184" t="s">
        <v>61</v>
      </c>
      <c r="Q63" s="107" t="s">
        <v>61</v>
      </c>
      <c r="R63" s="107" t="s">
        <v>61</v>
      </c>
      <c r="S63" s="129" t="s">
        <v>61</v>
      </c>
      <c r="T63" s="83" t="s">
        <v>61</v>
      </c>
      <c r="U63" s="85">
        <f t="shared" si="13"/>
        <v>15</v>
      </c>
      <c r="V63" s="161"/>
    </row>
    <row r="64" spans="1:22" s="143" customFormat="1" ht="21.75" customHeight="1" x14ac:dyDescent="0.2">
      <c r="A64" s="132">
        <v>2021</v>
      </c>
      <c r="B64" s="85">
        <v>4</v>
      </c>
      <c r="C64" s="91">
        <v>6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147">
        <v>0</v>
      </c>
      <c r="N64" s="82">
        <f t="shared" si="12"/>
        <v>10</v>
      </c>
      <c r="O64" s="83" t="s">
        <v>61</v>
      </c>
      <c r="P64" s="107" t="s">
        <v>61</v>
      </c>
      <c r="Q64" s="107" t="s">
        <v>61</v>
      </c>
      <c r="R64" s="107" t="s">
        <v>61</v>
      </c>
      <c r="S64" s="129" t="s">
        <v>61</v>
      </c>
      <c r="T64" s="83" t="s">
        <v>61</v>
      </c>
      <c r="U64" s="85">
        <f t="shared" si="13"/>
        <v>10</v>
      </c>
      <c r="V64" s="161"/>
    </row>
    <row r="65" spans="1:22" s="143" customFormat="1" ht="21.75" customHeight="1" x14ac:dyDescent="0.2">
      <c r="A65" s="92">
        <v>2022</v>
      </c>
      <c r="B65" s="90">
        <v>31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87">
        <f t="shared" si="12"/>
        <v>31</v>
      </c>
      <c r="O65" s="88" t="s">
        <v>61</v>
      </c>
      <c r="P65" s="188" t="s">
        <v>61</v>
      </c>
      <c r="Q65" s="109" t="s">
        <v>61</v>
      </c>
      <c r="R65" s="109" t="s">
        <v>61</v>
      </c>
      <c r="S65" s="133" t="s">
        <v>61</v>
      </c>
      <c r="T65" s="89" t="s">
        <v>61</v>
      </c>
      <c r="U65" s="90">
        <f t="shared" si="13"/>
        <v>31</v>
      </c>
      <c r="V65" s="161"/>
    </row>
    <row r="66" spans="1:22" s="143" customFormat="1" ht="21.75" customHeight="1" x14ac:dyDescent="0.2">
      <c r="A66" s="202">
        <v>2023</v>
      </c>
      <c r="B66" s="198">
        <v>0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201">
        <f t="shared" si="12"/>
        <v>0</v>
      </c>
      <c r="O66" s="195" t="s">
        <v>61</v>
      </c>
      <c r="P66" s="205" t="s">
        <v>61</v>
      </c>
      <c r="Q66" s="205" t="s">
        <v>61</v>
      </c>
      <c r="R66" s="205" t="s">
        <v>61</v>
      </c>
      <c r="S66" s="206" t="s">
        <v>61</v>
      </c>
      <c r="T66" s="210" t="s">
        <v>61</v>
      </c>
      <c r="U66" s="198">
        <f t="shared" si="13"/>
        <v>0</v>
      </c>
      <c r="V66" s="161"/>
    </row>
    <row r="67" spans="1:22" s="143" customFormat="1" ht="12.75" customHeight="1" x14ac:dyDescent="0.2">
      <c r="A67" s="94" t="s">
        <v>28</v>
      </c>
      <c r="B67" s="85"/>
      <c r="C67" s="91"/>
      <c r="D67" s="91"/>
      <c r="E67" s="91"/>
      <c r="F67" s="91"/>
      <c r="G67" s="91"/>
      <c r="H67" s="91"/>
      <c r="I67" s="91"/>
      <c r="J67" s="91"/>
      <c r="K67" s="123"/>
      <c r="L67" s="123"/>
      <c r="M67" s="124"/>
      <c r="N67" s="123"/>
      <c r="O67" s="83"/>
      <c r="P67" s="107"/>
      <c r="Q67" s="107"/>
      <c r="R67" s="107"/>
      <c r="S67" s="129"/>
      <c r="T67" s="124"/>
      <c r="U67" s="85"/>
      <c r="V67" s="161"/>
    </row>
    <row r="68" spans="1:22" s="143" customFormat="1" ht="12.75" customHeight="1" x14ac:dyDescent="0.2">
      <c r="A68" s="81" t="s">
        <v>29</v>
      </c>
      <c r="B68" s="99">
        <f>IFERROR(B66/B65*100-100,"--")</f>
        <v>-100</v>
      </c>
      <c r="C68" s="99" t="str">
        <f t="shared" ref="C68:U68" si="14">IFERROR(C66/C65*100-100,"--")</f>
        <v>--</v>
      </c>
      <c r="D68" s="99" t="str">
        <f t="shared" si="14"/>
        <v>--</v>
      </c>
      <c r="E68" s="99" t="str">
        <f t="shared" si="14"/>
        <v>--</v>
      </c>
      <c r="F68" s="99" t="str">
        <f t="shared" si="14"/>
        <v>--</v>
      </c>
      <c r="G68" s="99" t="str">
        <f t="shared" si="14"/>
        <v>--</v>
      </c>
      <c r="H68" s="99" t="str">
        <f t="shared" si="14"/>
        <v>--</v>
      </c>
      <c r="I68" s="99" t="str">
        <f t="shared" si="14"/>
        <v>--</v>
      </c>
      <c r="J68" s="99" t="str">
        <f t="shared" si="14"/>
        <v>--</v>
      </c>
      <c r="K68" s="99" t="str">
        <f t="shared" si="14"/>
        <v>--</v>
      </c>
      <c r="L68" s="99" t="str">
        <f t="shared" si="14"/>
        <v>--</v>
      </c>
      <c r="M68" s="99" t="str">
        <f t="shared" si="14"/>
        <v>--</v>
      </c>
      <c r="N68" s="99">
        <f t="shared" si="14"/>
        <v>-100</v>
      </c>
      <c r="O68" s="83" t="s">
        <v>61</v>
      </c>
      <c r="P68" s="84" t="s">
        <v>61</v>
      </c>
      <c r="Q68" s="84" t="s">
        <v>61</v>
      </c>
      <c r="R68" s="84" t="s">
        <v>61</v>
      </c>
      <c r="S68" s="128" t="s">
        <v>61</v>
      </c>
      <c r="T68" s="108" t="s">
        <v>61</v>
      </c>
      <c r="U68" s="126">
        <f t="shared" si="14"/>
        <v>-100</v>
      </c>
      <c r="V68" s="161"/>
    </row>
    <row r="69" spans="1:22" s="143" customFormat="1" ht="12.75" customHeight="1" x14ac:dyDescent="0.2">
      <c r="A69" s="81" t="s">
        <v>30</v>
      </c>
      <c r="B69" s="99" t="str">
        <f>IFERROR(B66/B61*100-100,"--")</f>
        <v>--</v>
      </c>
      <c r="C69" s="99">
        <f t="shared" ref="C69:U69" si="15">IFERROR(C66/C61*100-100,"--")</f>
        <v>-100</v>
      </c>
      <c r="D69" s="99" t="str">
        <f t="shared" si="15"/>
        <v>--</v>
      </c>
      <c r="E69" s="99" t="str">
        <f t="shared" si="15"/>
        <v>--</v>
      </c>
      <c r="F69" s="99" t="str">
        <f t="shared" si="15"/>
        <v>--</v>
      </c>
      <c r="G69" s="99" t="str">
        <f t="shared" si="15"/>
        <v>--</v>
      </c>
      <c r="H69" s="99" t="str">
        <f t="shared" si="15"/>
        <v>--</v>
      </c>
      <c r="I69" s="99" t="str">
        <f t="shared" si="15"/>
        <v>--</v>
      </c>
      <c r="J69" s="99" t="str">
        <f t="shared" si="15"/>
        <v>--</v>
      </c>
      <c r="K69" s="99" t="str">
        <f t="shared" si="15"/>
        <v>--</v>
      </c>
      <c r="L69" s="99" t="str">
        <f t="shared" si="15"/>
        <v>--</v>
      </c>
      <c r="M69" s="99" t="str">
        <f t="shared" si="15"/>
        <v>--</v>
      </c>
      <c r="N69" s="99">
        <f t="shared" si="15"/>
        <v>-100</v>
      </c>
      <c r="O69" s="83" t="s">
        <v>61</v>
      </c>
      <c r="P69" s="84" t="s">
        <v>61</v>
      </c>
      <c r="Q69" s="84" t="s">
        <v>61</v>
      </c>
      <c r="R69" s="84" t="s">
        <v>61</v>
      </c>
      <c r="S69" s="128" t="s">
        <v>61</v>
      </c>
      <c r="T69" s="108" t="s">
        <v>61</v>
      </c>
      <c r="U69" s="126">
        <f t="shared" si="15"/>
        <v>-100</v>
      </c>
      <c r="V69" s="161"/>
    </row>
    <row r="70" spans="1:22" ht="12.75" customHeight="1" x14ac:dyDescent="0.2">
      <c r="A70" s="81" t="s">
        <v>31</v>
      </c>
      <c r="B70" s="99" t="str">
        <f>IFERROR(B66/B56*100-100,"--")</f>
        <v>--</v>
      </c>
      <c r="C70" s="99" t="str">
        <f t="shared" ref="C70:U70" si="16">IFERROR(C66/C56*100-100,"--")</f>
        <v>--</v>
      </c>
      <c r="D70" s="99" t="str">
        <f t="shared" si="16"/>
        <v>--</v>
      </c>
      <c r="E70" s="99" t="str">
        <f t="shared" si="16"/>
        <v>--</v>
      </c>
      <c r="F70" s="99" t="str">
        <f t="shared" si="16"/>
        <v>--</v>
      </c>
      <c r="G70" s="99" t="str">
        <f t="shared" si="16"/>
        <v>--</v>
      </c>
      <c r="H70" s="99" t="str">
        <f t="shared" si="16"/>
        <v>--</v>
      </c>
      <c r="I70" s="99" t="str">
        <f t="shared" si="16"/>
        <v>--</v>
      </c>
      <c r="J70" s="99" t="str">
        <f t="shared" si="16"/>
        <v>--</v>
      </c>
      <c r="K70" s="99" t="str">
        <f t="shared" si="16"/>
        <v>--</v>
      </c>
      <c r="L70" s="99" t="str">
        <f t="shared" si="16"/>
        <v>--</v>
      </c>
      <c r="M70" s="99" t="str">
        <f t="shared" si="16"/>
        <v>--</v>
      </c>
      <c r="N70" s="99" t="str">
        <f t="shared" si="16"/>
        <v>--</v>
      </c>
      <c r="O70" s="83" t="s">
        <v>61</v>
      </c>
      <c r="P70" s="84" t="s">
        <v>61</v>
      </c>
      <c r="Q70" s="84" t="s">
        <v>61</v>
      </c>
      <c r="R70" s="84" t="s">
        <v>61</v>
      </c>
      <c r="S70" s="128" t="s">
        <v>61</v>
      </c>
      <c r="T70" s="108" t="s">
        <v>61</v>
      </c>
      <c r="U70" s="126" t="str">
        <f t="shared" si="16"/>
        <v>--</v>
      </c>
    </row>
    <row r="71" spans="1:22" s="50" customFormat="1" ht="12.75" customHeight="1" x14ac:dyDescent="0.2">
      <c r="A71" s="81" t="s">
        <v>35</v>
      </c>
      <c r="B71" s="160" t="str">
        <f>IFERROR(B66/B46*100-100,"--")</f>
        <v>--</v>
      </c>
      <c r="C71" s="160" t="str">
        <f t="shared" ref="C71:U71" si="17">IFERROR(C66/C46*100-100,"--")</f>
        <v>--</v>
      </c>
      <c r="D71" s="160" t="str">
        <f t="shared" si="17"/>
        <v>--</v>
      </c>
      <c r="E71" s="160" t="str">
        <f t="shared" si="17"/>
        <v>--</v>
      </c>
      <c r="F71" s="160" t="str">
        <f t="shared" si="17"/>
        <v>--</v>
      </c>
      <c r="G71" s="160" t="str">
        <f t="shared" si="17"/>
        <v>--</v>
      </c>
      <c r="H71" s="160" t="str">
        <f t="shared" si="17"/>
        <v>--</v>
      </c>
      <c r="I71" s="160" t="str">
        <f t="shared" si="17"/>
        <v>--</v>
      </c>
      <c r="J71" s="160" t="str">
        <f t="shared" si="17"/>
        <v>--</v>
      </c>
      <c r="K71" s="160" t="str">
        <f t="shared" si="17"/>
        <v>--</v>
      </c>
      <c r="L71" s="160" t="str">
        <f t="shared" si="17"/>
        <v>--</v>
      </c>
      <c r="M71" s="160" t="str">
        <f t="shared" si="17"/>
        <v>--</v>
      </c>
      <c r="N71" s="160" t="str">
        <f t="shared" si="17"/>
        <v>--</v>
      </c>
      <c r="O71" s="83" t="s">
        <v>61</v>
      </c>
      <c r="P71" s="84" t="s">
        <v>61</v>
      </c>
      <c r="Q71" s="84" t="s">
        <v>61</v>
      </c>
      <c r="R71" s="84" t="s">
        <v>61</v>
      </c>
      <c r="S71" s="128" t="s">
        <v>61</v>
      </c>
      <c r="T71" s="108" t="s">
        <v>61</v>
      </c>
      <c r="U71" s="126" t="str">
        <f t="shared" si="17"/>
        <v>--</v>
      </c>
      <c r="V71" s="15"/>
    </row>
    <row r="72" spans="1:22" s="2" customFormat="1" ht="12.7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3"/>
    </row>
    <row r="73" spans="1:22" ht="13.5" customHeight="1" x14ac:dyDescent="0.2">
      <c r="A73" s="212" t="str">
        <f>Annual!A33</f>
        <v>Source: Connecticut Board of Regents for Higher Education's Banner administrative data system,  SWRXS09 non-credit registration data extracted in November 2023 for the previous AY year.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2" ht="13.5" customHeight="1" x14ac:dyDescent="0.2">
      <c r="A74" s="212" t="s">
        <v>62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2" ht="27" customHeight="1" x14ac:dyDescent="0.2">
      <c r="A75" s="214" t="s">
        <v>63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2" ht="13.5" customHeight="1" x14ac:dyDescent="0.2">
      <c r="A76" s="123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2" s="143" customFormat="1" ht="13.5" customHeight="1" x14ac:dyDescent="0.2">
      <c r="A77" s="215" t="str">
        <f>Annual!$A$37</f>
        <v xml:space="preserve">Produced by the Connecticut State Colleges and Universities, Office of Decision Support &amp; Institutional Research, November 17, 2022.  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161"/>
    </row>
    <row r="78" spans="1:22" s="143" customFormat="1" ht="13.5" customHeight="1" x14ac:dyDescent="0.2">
      <c r="A78" s="46" t="s">
        <v>51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61"/>
    </row>
    <row r="79" spans="1:22" s="143" customFormat="1" ht="21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1"/>
      <c r="V79" s="161"/>
    </row>
    <row r="80" spans="1:22" s="143" customFormat="1" ht="21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61"/>
    </row>
    <row r="81" spans="1:22" s="143" customFormat="1" ht="36" customHeight="1" x14ac:dyDescent="0.25">
      <c r="A81" s="222" t="s">
        <v>76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161"/>
    </row>
    <row r="82" spans="1:22" s="143" customFormat="1" ht="19.5" customHeight="1" x14ac:dyDescent="0.25">
      <c r="A82" s="45" t="s">
        <v>37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161"/>
    </row>
    <row r="83" spans="1:22" s="143" customFormat="1" ht="19.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69"/>
      <c r="P83" s="47"/>
      <c r="Q83" s="47"/>
      <c r="R83" s="47"/>
      <c r="S83" s="47"/>
      <c r="T83" s="47"/>
      <c r="U83" s="47"/>
      <c r="V83" s="161"/>
    </row>
    <row r="84" spans="1:22" s="143" customFormat="1" ht="21.75" customHeight="1" x14ac:dyDescent="0.2">
      <c r="A84" s="116" t="s">
        <v>0</v>
      </c>
      <c r="B84" s="216" t="s">
        <v>1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117"/>
      <c r="P84" s="216" t="s">
        <v>2</v>
      </c>
      <c r="Q84" s="217"/>
      <c r="R84" s="217"/>
      <c r="S84" s="217"/>
      <c r="T84" s="218"/>
      <c r="U84" s="219" t="s">
        <v>74</v>
      </c>
      <c r="V84" s="161"/>
    </row>
    <row r="85" spans="1:22" s="143" customFormat="1" ht="85.5" customHeight="1" x14ac:dyDescent="0.2">
      <c r="A85" s="116"/>
      <c r="B85" s="118" t="s">
        <v>3</v>
      </c>
      <c r="C85" s="119" t="s">
        <v>4</v>
      </c>
      <c r="D85" s="119" t="s">
        <v>5</v>
      </c>
      <c r="E85" s="119" t="s">
        <v>6</v>
      </c>
      <c r="F85" s="119" t="s">
        <v>7</v>
      </c>
      <c r="G85" s="119" t="s">
        <v>8</v>
      </c>
      <c r="H85" s="119" t="s">
        <v>9</v>
      </c>
      <c r="I85" s="119" t="s">
        <v>10</v>
      </c>
      <c r="J85" s="119" t="s">
        <v>11</v>
      </c>
      <c r="K85" s="120" t="s">
        <v>12</v>
      </c>
      <c r="L85" s="120" t="s">
        <v>13</v>
      </c>
      <c r="M85" s="120" t="s">
        <v>14</v>
      </c>
      <c r="N85" s="121" t="s">
        <v>75</v>
      </c>
      <c r="O85" s="122" t="s">
        <v>70</v>
      </c>
      <c r="P85" s="120" t="s">
        <v>15</v>
      </c>
      <c r="Q85" s="120" t="s">
        <v>16</v>
      </c>
      <c r="R85" s="120" t="s">
        <v>17</v>
      </c>
      <c r="S85" s="120" t="s">
        <v>18</v>
      </c>
      <c r="T85" s="121" t="s">
        <v>66</v>
      </c>
      <c r="U85" s="220"/>
      <c r="V85" s="161"/>
    </row>
    <row r="86" spans="1:22" s="143" customFormat="1" ht="21.75" customHeight="1" x14ac:dyDescent="0.2">
      <c r="A86" s="81" t="s">
        <v>19</v>
      </c>
      <c r="B86" s="105">
        <f t="shared" ref="B86:M86" si="18">(B6+B46)</f>
        <v>0</v>
      </c>
      <c r="C86" s="106">
        <f t="shared" si="18"/>
        <v>0</v>
      </c>
      <c r="D86" s="106">
        <f t="shared" si="18"/>
        <v>87</v>
      </c>
      <c r="E86" s="106">
        <f t="shared" si="18"/>
        <v>0</v>
      </c>
      <c r="F86" s="106">
        <f t="shared" si="18"/>
        <v>0</v>
      </c>
      <c r="G86" s="106">
        <f t="shared" si="18"/>
        <v>0</v>
      </c>
      <c r="H86" s="106">
        <f t="shared" si="18"/>
        <v>0</v>
      </c>
      <c r="I86" s="106">
        <f t="shared" si="18"/>
        <v>0</v>
      </c>
      <c r="J86" s="106">
        <f t="shared" si="18"/>
        <v>0</v>
      </c>
      <c r="K86" s="106">
        <f t="shared" si="18"/>
        <v>0</v>
      </c>
      <c r="L86" s="106">
        <f t="shared" si="18"/>
        <v>0</v>
      </c>
      <c r="M86" s="91">
        <f t="shared" si="18"/>
        <v>0</v>
      </c>
      <c r="N86" s="82">
        <f>SUM(B86:M86)</f>
        <v>87</v>
      </c>
      <c r="O86" s="83" t="s">
        <v>61</v>
      </c>
      <c r="P86" s="107" t="s">
        <v>61</v>
      </c>
      <c r="Q86" s="107" t="s">
        <v>61</v>
      </c>
      <c r="R86" s="107" t="s">
        <v>61</v>
      </c>
      <c r="S86" s="107" t="s">
        <v>61</v>
      </c>
      <c r="T86" s="108" t="s">
        <v>61</v>
      </c>
      <c r="U86" s="85">
        <f t="shared" ref="U86:U91" si="19">(N86)</f>
        <v>87</v>
      </c>
      <c r="V86" s="161"/>
    </row>
    <row r="87" spans="1:22" s="143" customFormat="1" ht="21.75" customHeight="1" x14ac:dyDescent="0.2">
      <c r="A87" s="81" t="s">
        <v>20</v>
      </c>
      <c r="B87" s="85">
        <f t="shared" ref="B87:M87" si="20">(B7+B47)</f>
        <v>0</v>
      </c>
      <c r="C87" s="91">
        <f t="shared" si="20"/>
        <v>0</v>
      </c>
      <c r="D87" s="91">
        <f t="shared" si="20"/>
        <v>111</v>
      </c>
      <c r="E87" s="91">
        <f t="shared" si="20"/>
        <v>0</v>
      </c>
      <c r="F87" s="91">
        <f t="shared" si="20"/>
        <v>0</v>
      </c>
      <c r="G87" s="91">
        <f t="shared" si="20"/>
        <v>0</v>
      </c>
      <c r="H87" s="91">
        <f t="shared" si="20"/>
        <v>0</v>
      </c>
      <c r="I87" s="91">
        <f t="shared" si="20"/>
        <v>0</v>
      </c>
      <c r="J87" s="91">
        <f t="shared" si="20"/>
        <v>0</v>
      </c>
      <c r="K87" s="91">
        <f t="shared" si="20"/>
        <v>0</v>
      </c>
      <c r="L87" s="91">
        <f t="shared" si="20"/>
        <v>0</v>
      </c>
      <c r="M87" s="91">
        <f t="shared" si="20"/>
        <v>0</v>
      </c>
      <c r="N87" s="82">
        <f t="shared" ref="N87:N97" si="21">SUM(B87:M87)</f>
        <v>111</v>
      </c>
      <c r="O87" s="83" t="s">
        <v>61</v>
      </c>
      <c r="P87" s="107" t="s">
        <v>61</v>
      </c>
      <c r="Q87" s="107" t="s">
        <v>61</v>
      </c>
      <c r="R87" s="107" t="s">
        <v>61</v>
      </c>
      <c r="S87" s="107" t="s">
        <v>61</v>
      </c>
      <c r="T87" s="108" t="s">
        <v>61</v>
      </c>
      <c r="U87" s="85">
        <f t="shared" si="19"/>
        <v>111</v>
      </c>
      <c r="V87" s="161"/>
    </row>
    <row r="88" spans="1:22" s="143" customFormat="1" ht="21.75" customHeight="1" x14ac:dyDescent="0.2">
      <c r="A88" s="81" t="s">
        <v>21</v>
      </c>
      <c r="B88" s="85">
        <f t="shared" ref="B88:M88" si="22">(B8+B48)</f>
        <v>0</v>
      </c>
      <c r="C88" s="91">
        <f t="shared" si="22"/>
        <v>0</v>
      </c>
      <c r="D88" s="91">
        <f t="shared" si="22"/>
        <v>68</v>
      </c>
      <c r="E88" s="91">
        <f t="shared" si="22"/>
        <v>0</v>
      </c>
      <c r="F88" s="91">
        <f t="shared" si="22"/>
        <v>0</v>
      </c>
      <c r="G88" s="91">
        <f t="shared" si="22"/>
        <v>0</v>
      </c>
      <c r="H88" s="91">
        <f t="shared" si="22"/>
        <v>0</v>
      </c>
      <c r="I88" s="91">
        <f t="shared" si="22"/>
        <v>0</v>
      </c>
      <c r="J88" s="91">
        <f t="shared" si="22"/>
        <v>0</v>
      </c>
      <c r="K88" s="91">
        <f t="shared" si="22"/>
        <v>0</v>
      </c>
      <c r="L88" s="91">
        <f t="shared" si="22"/>
        <v>0</v>
      </c>
      <c r="M88" s="91">
        <f t="shared" si="22"/>
        <v>0</v>
      </c>
      <c r="N88" s="82">
        <f t="shared" si="21"/>
        <v>68</v>
      </c>
      <c r="O88" s="83" t="s">
        <v>61</v>
      </c>
      <c r="P88" s="107" t="s">
        <v>61</v>
      </c>
      <c r="Q88" s="107" t="s">
        <v>61</v>
      </c>
      <c r="R88" s="107" t="s">
        <v>61</v>
      </c>
      <c r="S88" s="107" t="s">
        <v>61</v>
      </c>
      <c r="T88" s="108" t="s">
        <v>61</v>
      </c>
      <c r="U88" s="85">
        <f t="shared" si="19"/>
        <v>68</v>
      </c>
      <c r="V88" s="161"/>
    </row>
    <row r="89" spans="1:22" s="143" customFormat="1" ht="21.75" customHeight="1" x14ac:dyDescent="0.2">
      <c r="A89" s="81" t="s">
        <v>22</v>
      </c>
      <c r="B89" s="85">
        <f t="shared" ref="B89:M89" si="23">(B9+B49)</f>
        <v>0</v>
      </c>
      <c r="C89" s="91">
        <f t="shared" si="23"/>
        <v>0</v>
      </c>
      <c r="D89" s="91">
        <f t="shared" si="23"/>
        <v>119</v>
      </c>
      <c r="E89" s="91">
        <f t="shared" si="23"/>
        <v>0</v>
      </c>
      <c r="F89" s="91">
        <f t="shared" si="23"/>
        <v>0</v>
      </c>
      <c r="G89" s="91">
        <f t="shared" si="23"/>
        <v>0</v>
      </c>
      <c r="H89" s="91">
        <f t="shared" si="23"/>
        <v>0</v>
      </c>
      <c r="I89" s="91">
        <f t="shared" si="23"/>
        <v>0</v>
      </c>
      <c r="J89" s="91">
        <f t="shared" si="23"/>
        <v>0</v>
      </c>
      <c r="K89" s="91">
        <f t="shared" si="23"/>
        <v>0</v>
      </c>
      <c r="L89" s="91">
        <f t="shared" si="23"/>
        <v>0</v>
      </c>
      <c r="M89" s="91">
        <f t="shared" si="23"/>
        <v>0</v>
      </c>
      <c r="N89" s="82">
        <f t="shared" si="21"/>
        <v>119</v>
      </c>
      <c r="O89" s="83" t="s">
        <v>61</v>
      </c>
      <c r="P89" s="107" t="s">
        <v>61</v>
      </c>
      <c r="Q89" s="107" t="s">
        <v>61</v>
      </c>
      <c r="R89" s="107" t="s">
        <v>61</v>
      </c>
      <c r="S89" s="107" t="s">
        <v>61</v>
      </c>
      <c r="T89" s="108" t="s">
        <v>61</v>
      </c>
      <c r="U89" s="85">
        <f t="shared" si="19"/>
        <v>119</v>
      </c>
      <c r="V89" s="161"/>
    </row>
    <row r="90" spans="1:22" s="143" customFormat="1" ht="21.75" customHeight="1" x14ac:dyDescent="0.2">
      <c r="A90" s="86" t="s">
        <v>23</v>
      </c>
      <c r="B90" s="90">
        <f t="shared" ref="B90:M90" si="24">(B10+B50)</f>
        <v>0</v>
      </c>
      <c r="C90" s="93">
        <f t="shared" si="24"/>
        <v>0</v>
      </c>
      <c r="D90" s="93">
        <f t="shared" si="24"/>
        <v>91</v>
      </c>
      <c r="E90" s="93">
        <f t="shared" si="24"/>
        <v>0</v>
      </c>
      <c r="F90" s="93">
        <f t="shared" si="24"/>
        <v>0</v>
      </c>
      <c r="G90" s="93">
        <f t="shared" si="24"/>
        <v>0</v>
      </c>
      <c r="H90" s="93">
        <f t="shared" si="24"/>
        <v>0</v>
      </c>
      <c r="I90" s="93">
        <f t="shared" si="24"/>
        <v>0</v>
      </c>
      <c r="J90" s="93">
        <f t="shared" si="24"/>
        <v>0</v>
      </c>
      <c r="K90" s="93">
        <f t="shared" si="24"/>
        <v>0</v>
      </c>
      <c r="L90" s="93">
        <f t="shared" si="24"/>
        <v>0</v>
      </c>
      <c r="M90" s="93">
        <f t="shared" si="24"/>
        <v>0</v>
      </c>
      <c r="N90" s="87">
        <f t="shared" si="21"/>
        <v>91</v>
      </c>
      <c r="O90" s="88" t="s">
        <v>61</v>
      </c>
      <c r="P90" s="109" t="s">
        <v>61</v>
      </c>
      <c r="Q90" s="109" t="s">
        <v>61</v>
      </c>
      <c r="R90" s="109" t="s">
        <v>61</v>
      </c>
      <c r="S90" s="109" t="s">
        <v>61</v>
      </c>
      <c r="T90" s="110" t="s">
        <v>61</v>
      </c>
      <c r="U90" s="90">
        <f t="shared" si="19"/>
        <v>91</v>
      </c>
      <c r="V90" s="161"/>
    </row>
    <row r="91" spans="1:22" s="143" customFormat="1" ht="21.75" customHeight="1" x14ac:dyDescent="0.2">
      <c r="A91" s="81" t="s">
        <v>24</v>
      </c>
      <c r="B91" s="105">
        <f t="shared" ref="B91:M91" si="25">(B11+B51)</f>
        <v>0</v>
      </c>
      <c r="C91" s="106">
        <f t="shared" si="25"/>
        <v>0</v>
      </c>
      <c r="D91" s="106">
        <f t="shared" si="25"/>
        <v>68</v>
      </c>
      <c r="E91" s="106">
        <f t="shared" si="25"/>
        <v>0</v>
      </c>
      <c r="F91" s="106">
        <f t="shared" si="25"/>
        <v>0</v>
      </c>
      <c r="G91" s="106">
        <f t="shared" si="25"/>
        <v>0</v>
      </c>
      <c r="H91" s="106">
        <f t="shared" si="25"/>
        <v>0</v>
      </c>
      <c r="I91" s="106">
        <f t="shared" si="25"/>
        <v>0</v>
      </c>
      <c r="J91" s="106">
        <f t="shared" si="25"/>
        <v>0</v>
      </c>
      <c r="K91" s="106">
        <f t="shared" si="25"/>
        <v>0</v>
      </c>
      <c r="L91" s="91">
        <f t="shared" si="25"/>
        <v>0</v>
      </c>
      <c r="M91" s="91">
        <f t="shared" si="25"/>
        <v>0</v>
      </c>
      <c r="N91" s="82">
        <f>SUM(B91:M91)</f>
        <v>68</v>
      </c>
      <c r="O91" s="83" t="s">
        <v>61</v>
      </c>
      <c r="P91" s="107" t="s">
        <v>61</v>
      </c>
      <c r="Q91" s="107" t="s">
        <v>61</v>
      </c>
      <c r="R91" s="107" t="s">
        <v>61</v>
      </c>
      <c r="S91" s="107" t="s">
        <v>61</v>
      </c>
      <c r="T91" s="108" t="s">
        <v>61</v>
      </c>
      <c r="U91" s="85">
        <f t="shared" si="19"/>
        <v>68</v>
      </c>
      <c r="V91" s="161"/>
    </row>
    <row r="92" spans="1:22" s="143" customFormat="1" ht="21.75" customHeight="1" x14ac:dyDescent="0.2">
      <c r="A92" s="81" t="s">
        <v>25</v>
      </c>
      <c r="B92" s="85">
        <f t="shared" ref="B92:M92" si="26">(B12+B52)</f>
        <v>0</v>
      </c>
      <c r="C92" s="91">
        <f t="shared" si="26"/>
        <v>0</v>
      </c>
      <c r="D92" s="91">
        <f t="shared" si="26"/>
        <v>101</v>
      </c>
      <c r="E92" s="91">
        <f t="shared" si="26"/>
        <v>0</v>
      </c>
      <c r="F92" s="91">
        <f t="shared" si="26"/>
        <v>0</v>
      </c>
      <c r="G92" s="91">
        <f t="shared" si="26"/>
        <v>0</v>
      </c>
      <c r="H92" s="91">
        <f t="shared" si="26"/>
        <v>0</v>
      </c>
      <c r="I92" s="91">
        <f t="shared" si="26"/>
        <v>0</v>
      </c>
      <c r="J92" s="91">
        <f t="shared" si="26"/>
        <v>0</v>
      </c>
      <c r="K92" s="91">
        <f t="shared" si="26"/>
        <v>0</v>
      </c>
      <c r="L92" s="91">
        <f t="shared" si="26"/>
        <v>0</v>
      </c>
      <c r="M92" s="91">
        <f t="shared" si="26"/>
        <v>0</v>
      </c>
      <c r="N92" s="82">
        <f t="shared" si="21"/>
        <v>101</v>
      </c>
      <c r="O92" s="83" t="s">
        <v>61</v>
      </c>
      <c r="P92" s="107" t="s">
        <v>61</v>
      </c>
      <c r="Q92" s="107" t="s">
        <v>61</v>
      </c>
      <c r="R92" s="107" t="s">
        <v>61</v>
      </c>
      <c r="S92" s="107" t="s">
        <v>61</v>
      </c>
      <c r="T92" s="108" t="s">
        <v>61</v>
      </c>
      <c r="U92" s="85">
        <f t="shared" ref="U92:U105" si="27">(N92)</f>
        <v>101</v>
      </c>
      <c r="V92" s="161"/>
    </row>
    <row r="93" spans="1:22" s="143" customFormat="1" ht="21.75" customHeight="1" x14ac:dyDescent="0.2">
      <c r="A93" s="81" t="s">
        <v>26</v>
      </c>
      <c r="B93" s="85">
        <f t="shared" ref="B93:M93" si="28">(B13+B53)</f>
        <v>0</v>
      </c>
      <c r="C93" s="91">
        <f t="shared" si="28"/>
        <v>0</v>
      </c>
      <c r="D93" s="91">
        <f t="shared" si="28"/>
        <v>94</v>
      </c>
      <c r="E93" s="91">
        <f t="shared" si="28"/>
        <v>0</v>
      </c>
      <c r="F93" s="91">
        <f t="shared" si="28"/>
        <v>0</v>
      </c>
      <c r="G93" s="91">
        <f t="shared" si="28"/>
        <v>0</v>
      </c>
      <c r="H93" s="91">
        <f t="shared" si="28"/>
        <v>0</v>
      </c>
      <c r="I93" s="91">
        <f t="shared" si="28"/>
        <v>0</v>
      </c>
      <c r="J93" s="91">
        <f t="shared" si="28"/>
        <v>0</v>
      </c>
      <c r="K93" s="91">
        <f t="shared" si="28"/>
        <v>0</v>
      </c>
      <c r="L93" s="91">
        <f t="shared" si="28"/>
        <v>0</v>
      </c>
      <c r="M93" s="91">
        <f t="shared" si="28"/>
        <v>0</v>
      </c>
      <c r="N93" s="82">
        <f t="shared" si="21"/>
        <v>94</v>
      </c>
      <c r="O93" s="83" t="s">
        <v>61</v>
      </c>
      <c r="P93" s="107" t="s">
        <v>61</v>
      </c>
      <c r="Q93" s="107" t="s">
        <v>61</v>
      </c>
      <c r="R93" s="107" t="s">
        <v>61</v>
      </c>
      <c r="S93" s="107" t="s">
        <v>61</v>
      </c>
      <c r="T93" s="108" t="s">
        <v>61</v>
      </c>
      <c r="U93" s="85">
        <f t="shared" si="27"/>
        <v>94</v>
      </c>
      <c r="V93" s="161"/>
    </row>
    <row r="94" spans="1:22" s="143" customFormat="1" ht="21.75" customHeight="1" x14ac:dyDescent="0.2">
      <c r="A94" s="81" t="s">
        <v>27</v>
      </c>
      <c r="B94" s="85">
        <f t="shared" ref="B94:M94" si="29">(B14+B54)</f>
        <v>0</v>
      </c>
      <c r="C94" s="91">
        <f t="shared" si="29"/>
        <v>0</v>
      </c>
      <c r="D94" s="91">
        <f t="shared" si="29"/>
        <v>12</v>
      </c>
      <c r="E94" s="91">
        <f t="shared" si="29"/>
        <v>0</v>
      </c>
      <c r="F94" s="91">
        <f t="shared" si="29"/>
        <v>0</v>
      </c>
      <c r="G94" s="91">
        <f t="shared" si="29"/>
        <v>0</v>
      </c>
      <c r="H94" s="91">
        <f t="shared" si="29"/>
        <v>0</v>
      </c>
      <c r="I94" s="91">
        <f t="shared" si="29"/>
        <v>0</v>
      </c>
      <c r="J94" s="91">
        <f t="shared" si="29"/>
        <v>0</v>
      </c>
      <c r="K94" s="91">
        <f t="shared" si="29"/>
        <v>0</v>
      </c>
      <c r="L94" s="91">
        <f t="shared" si="29"/>
        <v>0</v>
      </c>
      <c r="M94" s="91">
        <f t="shared" si="29"/>
        <v>0</v>
      </c>
      <c r="N94" s="82">
        <f t="shared" si="21"/>
        <v>12</v>
      </c>
      <c r="O94" s="83" t="s">
        <v>61</v>
      </c>
      <c r="P94" s="107" t="s">
        <v>61</v>
      </c>
      <c r="Q94" s="107" t="s">
        <v>61</v>
      </c>
      <c r="R94" s="107" t="s">
        <v>61</v>
      </c>
      <c r="S94" s="107" t="s">
        <v>61</v>
      </c>
      <c r="T94" s="108" t="s">
        <v>61</v>
      </c>
      <c r="U94" s="85">
        <f t="shared" si="27"/>
        <v>12</v>
      </c>
      <c r="V94" s="161"/>
    </row>
    <row r="95" spans="1:22" s="143" customFormat="1" ht="21.75" customHeight="1" x14ac:dyDescent="0.2">
      <c r="A95" s="92">
        <v>2012</v>
      </c>
      <c r="B95" s="90">
        <f t="shared" ref="B95:M95" si="30">(B15+B55)</f>
        <v>0</v>
      </c>
      <c r="C95" s="93">
        <f t="shared" si="30"/>
        <v>0</v>
      </c>
      <c r="D95" s="93">
        <f t="shared" si="30"/>
        <v>13</v>
      </c>
      <c r="E95" s="93">
        <f t="shared" si="30"/>
        <v>0</v>
      </c>
      <c r="F95" s="93">
        <f t="shared" si="30"/>
        <v>0</v>
      </c>
      <c r="G95" s="93">
        <f t="shared" si="30"/>
        <v>0</v>
      </c>
      <c r="H95" s="93">
        <f t="shared" si="30"/>
        <v>0</v>
      </c>
      <c r="I95" s="93">
        <f t="shared" si="30"/>
        <v>0</v>
      </c>
      <c r="J95" s="93">
        <f t="shared" si="30"/>
        <v>0</v>
      </c>
      <c r="K95" s="93">
        <f t="shared" si="30"/>
        <v>0</v>
      </c>
      <c r="L95" s="93">
        <f t="shared" si="30"/>
        <v>0</v>
      </c>
      <c r="M95" s="93">
        <f t="shared" si="30"/>
        <v>6</v>
      </c>
      <c r="N95" s="87">
        <f t="shared" si="21"/>
        <v>19</v>
      </c>
      <c r="O95" s="88" t="s">
        <v>61</v>
      </c>
      <c r="P95" s="109" t="s">
        <v>61</v>
      </c>
      <c r="Q95" s="109" t="s">
        <v>61</v>
      </c>
      <c r="R95" s="109" t="s">
        <v>61</v>
      </c>
      <c r="S95" s="109" t="s">
        <v>61</v>
      </c>
      <c r="T95" s="110" t="s">
        <v>61</v>
      </c>
      <c r="U95" s="93">
        <f t="shared" si="27"/>
        <v>19</v>
      </c>
      <c r="V95" s="161"/>
    </row>
    <row r="96" spans="1:22" s="143" customFormat="1" ht="21.75" customHeight="1" x14ac:dyDescent="0.2">
      <c r="A96" s="111">
        <v>2013</v>
      </c>
      <c r="B96" s="105">
        <f t="shared" ref="B96:M96" si="31">(B16+B56)</f>
        <v>0</v>
      </c>
      <c r="C96" s="106">
        <f t="shared" si="31"/>
        <v>0</v>
      </c>
      <c r="D96" s="106">
        <f t="shared" si="31"/>
        <v>77</v>
      </c>
      <c r="E96" s="106">
        <f t="shared" si="31"/>
        <v>0</v>
      </c>
      <c r="F96" s="106">
        <f t="shared" si="31"/>
        <v>0</v>
      </c>
      <c r="G96" s="106">
        <f t="shared" si="31"/>
        <v>0</v>
      </c>
      <c r="H96" s="106">
        <f t="shared" si="31"/>
        <v>0</v>
      </c>
      <c r="I96" s="106">
        <f t="shared" si="31"/>
        <v>0</v>
      </c>
      <c r="J96" s="106">
        <f t="shared" si="31"/>
        <v>0</v>
      </c>
      <c r="K96" s="106">
        <f t="shared" si="31"/>
        <v>0</v>
      </c>
      <c r="L96" s="106">
        <f t="shared" si="31"/>
        <v>0</v>
      </c>
      <c r="M96" s="106">
        <f t="shared" si="31"/>
        <v>3</v>
      </c>
      <c r="N96" s="112">
        <f t="shared" si="21"/>
        <v>80</v>
      </c>
      <c r="O96" s="113" t="s">
        <v>61</v>
      </c>
      <c r="P96" s="114" t="s">
        <v>61</v>
      </c>
      <c r="Q96" s="114" t="s">
        <v>61</v>
      </c>
      <c r="R96" s="114" t="s">
        <v>61</v>
      </c>
      <c r="S96" s="114" t="s">
        <v>61</v>
      </c>
      <c r="T96" s="113" t="s">
        <v>61</v>
      </c>
      <c r="U96" s="105">
        <f t="shared" si="27"/>
        <v>80</v>
      </c>
      <c r="V96" s="161"/>
    </row>
    <row r="97" spans="1:22" s="143" customFormat="1" ht="21.75" customHeight="1" x14ac:dyDescent="0.2">
      <c r="A97" s="81">
        <v>2014</v>
      </c>
      <c r="B97" s="85">
        <f t="shared" ref="B97:M97" si="32">(B17+B57)</f>
        <v>0</v>
      </c>
      <c r="C97" s="91">
        <f t="shared" si="32"/>
        <v>0</v>
      </c>
      <c r="D97" s="91">
        <f t="shared" si="32"/>
        <v>2673</v>
      </c>
      <c r="E97" s="91">
        <f t="shared" si="32"/>
        <v>0</v>
      </c>
      <c r="F97" s="91">
        <f t="shared" si="32"/>
        <v>0</v>
      </c>
      <c r="G97" s="91">
        <f t="shared" si="32"/>
        <v>0</v>
      </c>
      <c r="H97" s="91">
        <f t="shared" si="32"/>
        <v>0</v>
      </c>
      <c r="I97" s="91">
        <f t="shared" si="32"/>
        <v>0</v>
      </c>
      <c r="J97" s="91">
        <f t="shared" si="32"/>
        <v>0</v>
      </c>
      <c r="K97" s="91">
        <f t="shared" si="32"/>
        <v>0</v>
      </c>
      <c r="L97" s="91">
        <f t="shared" si="32"/>
        <v>0</v>
      </c>
      <c r="M97" s="147">
        <f t="shared" si="32"/>
        <v>0</v>
      </c>
      <c r="N97" s="82">
        <f t="shared" si="21"/>
        <v>2673</v>
      </c>
      <c r="O97" s="83" t="s">
        <v>61</v>
      </c>
      <c r="P97" s="107" t="s">
        <v>61</v>
      </c>
      <c r="Q97" s="107" t="s">
        <v>61</v>
      </c>
      <c r="R97" s="107" t="s">
        <v>61</v>
      </c>
      <c r="S97" s="107" t="s">
        <v>61</v>
      </c>
      <c r="T97" s="83" t="s">
        <v>61</v>
      </c>
      <c r="U97" s="85">
        <f t="shared" si="27"/>
        <v>2673</v>
      </c>
      <c r="V97" s="161"/>
    </row>
    <row r="98" spans="1:22" s="143" customFormat="1" ht="21.75" customHeight="1" x14ac:dyDescent="0.2">
      <c r="A98" s="81">
        <v>2015</v>
      </c>
      <c r="B98" s="85">
        <f t="shared" ref="B98:M98" si="33">(B18+B58)</f>
        <v>0</v>
      </c>
      <c r="C98" s="91">
        <f t="shared" si="33"/>
        <v>0</v>
      </c>
      <c r="D98" s="91">
        <f t="shared" si="33"/>
        <v>76</v>
      </c>
      <c r="E98" s="91">
        <f t="shared" si="33"/>
        <v>0</v>
      </c>
      <c r="F98" s="91">
        <f t="shared" si="33"/>
        <v>0</v>
      </c>
      <c r="G98" s="91">
        <f t="shared" si="33"/>
        <v>103</v>
      </c>
      <c r="H98" s="91">
        <f t="shared" si="33"/>
        <v>0</v>
      </c>
      <c r="I98" s="91">
        <f t="shared" si="33"/>
        <v>0</v>
      </c>
      <c r="J98" s="91">
        <f t="shared" si="33"/>
        <v>0</v>
      </c>
      <c r="K98" s="91">
        <f t="shared" si="33"/>
        <v>0</v>
      </c>
      <c r="L98" s="91">
        <f t="shared" si="33"/>
        <v>0</v>
      </c>
      <c r="M98" s="147">
        <f t="shared" si="33"/>
        <v>3</v>
      </c>
      <c r="N98" s="147">
        <f t="shared" ref="N98:N105" si="34">SUM(B98:M98)</f>
        <v>182</v>
      </c>
      <c r="O98" s="83" t="s">
        <v>61</v>
      </c>
      <c r="P98" s="184" t="s">
        <v>61</v>
      </c>
      <c r="Q98" s="107" t="s">
        <v>61</v>
      </c>
      <c r="R98" s="107" t="s">
        <v>61</v>
      </c>
      <c r="S98" s="129" t="s">
        <v>61</v>
      </c>
      <c r="T98" s="83" t="s">
        <v>61</v>
      </c>
      <c r="U98" s="91">
        <f t="shared" si="27"/>
        <v>182</v>
      </c>
      <c r="V98" s="161"/>
    </row>
    <row r="99" spans="1:22" s="143" customFormat="1" ht="21.75" customHeight="1" x14ac:dyDescent="0.2">
      <c r="A99" s="132">
        <v>2016</v>
      </c>
      <c r="B99" s="85">
        <v>0</v>
      </c>
      <c r="C99" s="91">
        <v>90</v>
      </c>
      <c r="D99" s="91">
        <v>0</v>
      </c>
      <c r="E99" s="91">
        <v>0</v>
      </c>
      <c r="F99" s="91">
        <v>0</v>
      </c>
      <c r="G99" s="91">
        <v>74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47">
        <v>0</v>
      </c>
      <c r="N99" s="82">
        <f t="shared" si="34"/>
        <v>164</v>
      </c>
      <c r="O99" s="83" t="s">
        <v>61</v>
      </c>
      <c r="P99" s="107" t="s">
        <v>61</v>
      </c>
      <c r="Q99" s="107" t="s">
        <v>61</v>
      </c>
      <c r="R99" s="107" t="s">
        <v>61</v>
      </c>
      <c r="S99" s="129" t="s">
        <v>61</v>
      </c>
      <c r="T99" s="83" t="s">
        <v>61</v>
      </c>
      <c r="U99" s="85">
        <f t="shared" si="27"/>
        <v>164</v>
      </c>
      <c r="V99" s="161"/>
    </row>
    <row r="100" spans="1:22" s="143" customFormat="1" ht="21.75" customHeight="1" x14ac:dyDescent="0.2">
      <c r="A100" s="86">
        <v>2017</v>
      </c>
      <c r="B100" s="90">
        <v>0</v>
      </c>
      <c r="C100" s="93">
        <v>0</v>
      </c>
      <c r="D100" s="93">
        <v>0</v>
      </c>
      <c r="E100" s="93">
        <v>0</v>
      </c>
      <c r="F100" s="93">
        <v>0</v>
      </c>
      <c r="G100" s="93">
        <v>82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87">
        <f t="shared" si="34"/>
        <v>82</v>
      </c>
      <c r="O100" s="88" t="s">
        <v>61</v>
      </c>
      <c r="P100" s="109" t="s">
        <v>61</v>
      </c>
      <c r="Q100" s="109" t="s">
        <v>61</v>
      </c>
      <c r="R100" s="109" t="s">
        <v>61</v>
      </c>
      <c r="S100" s="133" t="s">
        <v>61</v>
      </c>
      <c r="T100" s="134" t="s">
        <v>61</v>
      </c>
      <c r="U100" s="93">
        <f t="shared" si="27"/>
        <v>82</v>
      </c>
      <c r="V100" s="161"/>
    </row>
    <row r="101" spans="1:22" s="143" customFormat="1" ht="21.75" customHeight="1" x14ac:dyDescent="0.2">
      <c r="A101" s="81">
        <v>2018</v>
      </c>
      <c r="B101" s="85">
        <v>0</v>
      </c>
      <c r="C101" s="91">
        <v>39</v>
      </c>
      <c r="D101" s="91">
        <v>0</v>
      </c>
      <c r="E101" s="91">
        <v>0</v>
      </c>
      <c r="F101" s="91">
        <v>0</v>
      </c>
      <c r="G101" s="91">
        <v>50</v>
      </c>
      <c r="H101" s="91">
        <v>1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82">
        <f t="shared" si="34"/>
        <v>90</v>
      </c>
      <c r="O101" s="83" t="s">
        <v>61</v>
      </c>
      <c r="P101" s="107" t="s">
        <v>61</v>
      </c>
      <c r="Q101" s="107" t="s">
        <v>61</v>
      </c>
      <c r="R101" s="107" t="s">
        <v>61</v>
      </c>
      <c r="S101" s="129" t="s">
        <v>61</v>
      </c>
      <c r="T101" s="128" t="s">
        <v>61</v>
      </c>
      <c r="U101" s="91">
        <f t="shared" si="27"/>
        <v>90</v>
      </c>
      <c r="V101" s="161"/>
    </row>
    <row r="102" spans="1:22" ht="21.75" customHeight="1" x14ac:dyDescent="0.2">
      <c r="A102" s="132">
        <v>2019</v>
      </c>
      <c r="B102" s="85">
        <v>0</v>
      </c>
      <c r="C102" s="91">
        <v>13</v>
      </c>
      <c r="D102" s="91">
        <v>0</v>
      </c>
      <c r="E102" s="91">
        <v>0</v>
      </c>
      <c r="F102" s="91">
        <v>0</v>
      </c>
      <c r="G102" s="91">
        <v>66</v>
      </c>
      <c r="H102" s="91">
        <v>5</v>
      </c>
      <c r="I102" s="91">
        <v>0</v>
      </c>
      <c r="J102" s="91">
        <v>0</v>
      </c>
      <c r="K102" s="91">
        <v>0</v>
      </c>
      <c r="L102" s="91">
        <v>0</v>
      </c>
      <c r="M102" s="147">
        <v>0</v>
      </c>
      <c r="N102" s="82">
        <f t="shared" si="34"/>
        <v>84</v>
      </c>
      <c r="O102" s="83" t="s">
        <v>61</v>
      </c>
      <c r="P102" s="184" t="s">
        <v>61</v>
      </c>
      <c r="Q102" s="107" t="s">
        <v>61</v>
      </c>
      <c r="R102" s="107" t="s">
        <v>61</v>
      </c>
      <c r="S102" s="129" t="s">
        <v>61</v>
      </c>
      <c r="T102" s="83" t="s">
        <v>61</v>
      </c>
      <c r="U102" s="85">
        <f t="shared" si="27"/>
        <v>84</v>
      </c>
    </row>
    <row r="103" spans="1:22" ht="21.75" customHeight="1" x14ac:dyDescent="0.2">
      <c r="A103" s="132">
        <v>2020</v>
      </c>
      <c r="B103" s="85">
        <v>0</v>
      </c>
      <c r="C103" s="91">
        <v>15</v>
      </c>
      <c r="D103" s="91">
        <v>0</v>
      </c>
      <c r="E103" s="91">
        <v>24</v>
      </c>
      <c r="F103" s="91">
        <v>0</v>
      </c>
      <c r="G103" s="91">
        <v>53</v>
      </c>
      <c r="H103" s="91">
        <v>0</v>
      </c>
      <c r="I103" s="91">
        <v>0</v>
      </c>
      <c r="J103" s="91">
        <v>16</v>
      </c>
      <c r="K103" s="91">
        <v>0</v>
      </c>
      <c r="L103" s="91">
        <v>0</v>
      </c>
      <c r="M103" s="147">
        <v>0</v>
      </c>
      <c r="N103" s="147">
        <f t="shared" si="34"/>
        <v>108</v>
      </c>
      <c r="O103" s="83" t="s">
        <v>61</v>
      </c>
      <c r="P103" s="184" t="s">
        <v>61</v>
      </c>
      <c r="Q103" s="107" t="s">
        <v>61</v>
      </c>
      <c r="R103" s="107" t="s">
        <v>61</v>
      </c>
      <c r="S103" s="129" t="s">
        <v>61</v>
      </c>
      <c r="T103" s="83" t="s">
        <v>61</v>
      </c>
      <c r="U103" s="91">
        <f t="shared" si="27"/>
        <v>108</v>
      </c>
    </row>
    <row r="104" spans="1:22" ht="21.75" customHeight="1" x14ac:dyDescent="0.25">
      <c r="A104" s="132">
        <v>2021</v>
      </c>
      <c r="B104" s="85">
        <v>4</v>
      </c>
      <c r="C104" s="91">
        <v>6</v>
      </c>
      <c r="D104" s="91">
        <v>0</v>
      </c>
      <c r="E104" s="191">
        <v>25</v>
      </c>
      <c r="F104" s="91">
        <v>0</v>
      </c>
      <c r="G104" s="91">
        <v>33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47">
        <v>0</v>
      </c>
      <c r="N104" s="82">
        <f t="shared" si="34"/>
        <v>68</v>
      </c>
      <c r="O104" s="83" t="s">
        <v>61</v>
      </c>
      <c r="P104" s="107" t="s">
        <v>61</v>
      </c>
      <c r="Q104" s="107" t="s">
        <v>61</v>
      </c>
      <c r="R104" s="107" t="s">
        <v>61</v>
      </c>
      <c r="S104" s="129" t="s">
        <v>61</v>
      </c>
      <c r="T104" s="83" t="s">
        <v>61</v>
      </c>
      <c r="U104" s="85">
        <f t="shared" si="27"/>
        <v>68</v>
      </c>
    </row>
    <row r="105" spans="1:22" ht="21.75" customHeight="1" x14ac:dyDescent="0.25">
      <c r="A105" s="92">
        <v>2022</v>
      </c>
      <c r="B105" s="90">
        <v>31</v>
      </c>
      <c r="C105" s="93">
        <v>0</v>
      </c>
      <c r="D105" s="93">
        <v>0</v>
      </c>
      <c r="E105" s="189">
        <v>0</v>
      </c>
      <c r="F105" s="93">
        <v>0</v>
      </c>
      <c r="G105" s="93">
        <v>57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115">
        <v>0</v>
      </c>
      <c r="N105" s="87">
        <f t="shared" si="34"/>
        <v>88</v>
      </c>
      <c r="O105" s="88" t="s">
        <v>61</v>
      </c>
      <c r="P105" s="188" t="s">
        <v>61</v>
      </c>
      <c r="Q105" s="109" t="s">
        <v>61</v>
      </c>
      <c r="R105" s="109" t="s">
        <v>61</v>
      </c>
      <c r="S105" s="109" t="s">
        <v>61</v>
      </c>
      <c r="T105" s="88" t="s">
        <v>61</v>
      </c>
      <c r="U105" s="90">
        <f t="shared" si="27"/>
        <v>88</v>
      </c>
    </row>
    <row r="106" spans="1:22" ht="21.75" customHeight="1" x14ac:dyDescent="0.25">
      <c r="A106" s="202">
        <v>2023</v>
      </c>
      <c r="B106" s="198">
        <v>0</v>
      </c>
      <c r="C106" s="196">
        <v>0</v>
      </c>
      <c r="D106" s="196">
        <v>0</v>
      </c>
      <c r="E106" s="211">
        <v>0</v>
      </c>
      <c r="F106" s="196">
        <v>76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204">
        <v>27</v>
      </c>
      <c r="N106" s="204">
        <v>103</v>
      </c>
      <c r="O106" s="195" t="s">
        <v>61</v>
      </c>
      <c r="P106" s="205" t="s">
        <v>61</v>
      </c>
      <c r="Q106" s="205" t="s">
        <v>61</v>
      </c>
      <c r="R106" s="205" t="s">
        <v>61</v>
      </c>
      <c r="S106" s="205" t="s">
        <v>61</v>
      </c>
      <c r="T106" s="195" t="s">
        <v>61</v>
      </c>
      <c r="U106" s="196">
        <f t="shared" ref="U106" si="35">(N106)</f>
        <v>103</v>
      </c>
    </row>
    <row r="107" spans="1:22" s="50" customFormat="1" ht="12.75" customHeight="1" x14ac:dyDescent="0.2">
      <c r="A107" s="94" t="s">
        <v>28</v>
      </c>
      <c r="B107" s="85"/>
      <c r="C107" s="91"/>
      <c r="D107" s="91"/>
      <c r="E107" s="91"/>
      <c r="F107" s="91"/>
      <c r="G107" s="91"/>
      <c r="H107" s="91"/>
      <c r="I107" s="91"/>
      <c r="J107" s="91"/>
      <c r="K107" s="123"/>
      <c r="L107" s="123"/>
      <c r="M107" s="124"/>
      <c r="N107" s="124"/>
      <c r="O107" s="125"/>
      <c r="P107" s="123"/>
      <c r="Q107" s="123"/>
      <c r="R107" s="123"/>
      <c r="S107" s="123"/>
      <c r="T107" s="125"/>
      <c r="U107" s="91"/>
      <c r="V107" s="15"/>
    </row>
    <row r="108" spans="1:22" ht="12.75" customHeight="1" x14ac:dyDescent="0.2">
      <c r="A108" s="81" t="s">
        <v>29</v>
      </c>
      <c r="B108" s="99">
        <f>IFERROR(B106/B105*100-100,"--")</f>
        <v>-100</v>
      </c>
      <c r="C108" s="235" t="str">
        <f t="shared" ref="C108:U108" si="36">IFERROR(C106/C105*100-100,"--")</f>
        <v>--</v>
      </c>
      <c r="D108" s="235" t="str">
        <f t="shared" si="36"/>
        <v>--</v>
      </c>
      <c r="E108" s="235" t="str">
        <f t="shared" si="36"/>
        <v>--</v>
      </c>
      <c r="F108" s="235" t="str">
        <f t="shared" si="36"/>
        <v>--</v>
      </c>
      <c r="G108" s="235">
        <f t="shared" si="36"/>
        <v>-100</v>
      </c>
      <c r="H108" s="235" t="str">
        <f t="shared" si="36"/>
        <v>--</v>
      </c>
      <c r="I108" s="235" t="str">
        <f t="shared" si="36"/>
        <v>--</v>
      </c>
      <c r="J108" s="235" t="str">
        <f t="shared" si="36"/>
        <v>--</v>
      </c>
      <c r="K108" s="235" t="str">
        <f t="shared" si="36"/>
        <v>--</v>
      </c>
      <c r="L108" s="235" t="str">
        <f t="shared" si="36"/>
        <v>--</v>
      </c>
      <c r="M108" s="235" t="str">
        <f t="shared" si="36"/>
        <v>--</v>
      </c>
      <c r="N108" s="99">
        <f t="shared" si="36"/>
        <v>17.045454545454547</v>
      </c>
      <c r="O108" s="83" t="s">
        <v>61</v>
      </c>
      <c r="P108" s="84" t="s">
        <v>61</v>
      </c>
      <c r="Q108" s="84" t="s">
        <v>61</v>
      </c>
      <c r="R108" s="84" t="s">
        <v>61</v>
      </c>
      <c r="S108" s="128" t="s">
        <v>61</v>
      </c>
      <c r="T108" s="108" t="s">
        <v>61</v>
      </c>
      <c r="U108" s="126">
        <f t="shared" si="36"/>
        <v>17.045454545454547</v>
      </c>
    </row>
    <row r="109" spans="1:22" ht="12.75" customHeight="1" x14ac:dyDescent="0.2">
      <c r="A109" s="81" t="s">
        <v>30</v>
      </c>
      <c r="B109" s="99" t="str">
        <f>IFERROR(B106/B101*100-100,"--")</f>
        <v>--</v>
      </c>
      <c r="C109" s="235">
        <f t="shared" ref="C109:U109" si="37">IFERROR(C106/C101*100-100,"--")</f>
        <v>-100</v>
      </c>
      <c r="D109" s="235" t="str">
        <f t="shared" si="37"/>
        <v>--</v>
      </c>
      <c r="E109" s="235" t="str">
        <f t="shared" si="37"/>
        <v>--</v>
      </c>
      <c r="F109" s="235" t="str">
        <f t="shared" si="37"/>
        <v>--</v>
      </c>
      <c r="G109" s="235">
        <f t="shared" si="37"/>
        <v>-100</v>
      </c>
      <c r="H109" s="235">
        <f t="shared" si="37"/>
        <v>-100</v>
      </c>
      <c r="I109" s="235" t="str">
        <f t="shared" si="37"/>
        <v>--</v>
      </c>
      <c r="J109" s="235" t="str">
        <f t="shared" si="37"/>
        <v>--</v>
      </c>
      <c r="K109" s="235" t="str">
        <f t="shared" si="37"/>
        <v>--</v>
      </c>
      <c r="L109" s="235" t="str">
        <f t="shared" si="37"/>
        <v>--</v>
      </c>
      <c r="M109" s="235" t="str">
        <f t="shared" si="37"/>
        <v>--</v>
      </c>
      <c r="N109" s="99">
        <f t="shared" si="37"/>
        <v>14.444444444444443</v>
      </c>
      <c r="O109" s="83" t="s">
        <v>61</v>
      </c>
      <c r="P109" s="84" t="s">
        <v>61</v>
      </c>
      <c r="Q109" s="84" t="s">
        <v>61</v>
      </c>
      <c r="R109" s="84" t="s">
        <v>61</v>
      </c>
      <c r="S109" s="128" t="s">
        <v>61</v>
      </c>
      <c r="T109" s="108" t="s">
        <v>61</v>
      </c>
      <c r="U109" s="126">
        <f t="shared" si="37"/>
        <v>14.444444444444443</v>
      </c>
    </row>
    <row r="110" spans="1:22" ht="12.75" customHeight="1" x14ac:dyDescent="0.2">
      <c r="A110" s="81" t="s">
        <v>31</v>
      </c>
      <c r="B110" s="99" t="str">
        <f>IFERROR(B106/B96*100-100,"--")</f>
        <v>--</v>
      </c>
      <c r="C110" s="235" t="str">
        <f t="shared" ref="C110:U110" si="38">IFERROR(C106/C96*100-100,"--")</f>
        <v>--</v>
      </c>
      <c r="D110" s="235">
        <f t="shared" si="38"/>
        <v>-100</v>
      </c>
      <c r="E110" s="235" t="str">
        <f t="shared" si="38"/>
        <v>--</v>
      </c>
      <c r="F110" s="235" t="str">
        <f t="shared" si="38"/>
        <v>--</v>
      </c>
      <c r="G110" s="235" t="str">
        <f t="shared" si="38"/>
        <v>--</v>
      </c>
      <c r="H110" s="235" t="str">
        <f t="shared" si="38"/>
        <v>--</v>
      </c>
      <c r="I110" s="235" t="str">
        <f t="shared" si="38"/>
        <v>--</v>
      </c>
      <c r="J110" s="235" t="str">
        <f t="shared" si="38"/>
        <v>--</v>
      </c>
      <c r="K110" s="235" t="str">
        <f t="shared" si="38"/>
        <v>--</v>
      </c>
      <c r="L110" s="235" t="str">
        <f t="shared" si="38"/>
        <v>--</v>
      </c>
      <c r="M110" s="235">
        <f t="shared" si="38"/>
        <v>800</v>
      </c>
      <c r="N110" s="99">
        <f t="shared" si="38"/>
        <v>28.75</v>
      </c>
      <c r="O110" s="83" t="s">
        <v>61</v>
      </c>
      <c r="P110" s="84" t="s">
        <v>61</v>
      </c>
      <c r="Q110" s="84" t="s">
        <v>61</v>
      </c>
      <c r="R110" s="84" t="s">
        <v>61</v>
      </c>
      <c r="S110" s="128" t="s">
        <v>61</v>
      </c>
      <c r="T110" s="108" t="s">
        <v>61</v>
      </c>
      <c r="U110" s="126">
        <f t="shared" si="38"/>
        <v>28.75</v>
      </c>
    </row>
    <row r="111" spans="1:22" ht="12.75" customHeight="1" x14ac:dyDescent="0.2">
      <c r="A111" s="81" t="s">
        <v>35</v>
      </c>
      <c r="B111" s="99" t="str">
        <f>IFERROR(B106/B86*100-100,"--")</f>
        <v>--</v>
      </c>
      <c r="C111" s="235" t="str">
        <f t="shared" ref="C111:U111" si="39">IFERROR(C106/C86*100-100,"--")</f>
        <v>--</v>
      </c>
      <c r="D111" s="235">
        <f t="shared" si="39"/>
        <v>-100</v>
      </c>
      <c r="E111" s="235" t="str">
        <f t="shared" si="39"/>
        <v>--</v>
      </c>
      <c r="F111" s="235" t="str">
        <f t="shared" si="39"/>
        <v>--</v>
      </c>
      <c r="G111" s="235" t="str">
        <f t="shared" si="39"/>
        <v>--</v>
      </c>
      <c r="H111" s="235" t="str">
        <f t="shared" si="39"/>
        <v>--</v>
      </c>
      <c r="I111" s="235" t="str">
        <f t="shared" si="39"/>
        <v>--</v>
      </c>
      <c r="J111" s="235" t="str">
        <f t="shared" si="39"/>
        <v>--</v>
      </c>
      <c r="K111" s="235" t="str">
        <f t="shared" si="39"/>
        <v>--</v>
      </c>
      <c r="L111" s="235" t="str">
        <f t="shared" si="39"/>
        <v>--</v>
      </c>
      <c r="M111" s="234" t="str">
        <f t="shared" si="39"/>
        <v>--</v>
      </c>
      <c r="N111" s="160">
        <f t="shared" si="39"/>
        <v>18.390804597701148</v>
      </c>
      <c r="O111" s="83" t="s">
        <v>61</v>
      </c>
      <c r="P111" s="84" t="s">
        <v>61</v>
      </c>
      <c r="Q111" s="84" t="s">
        <v>61</v>
      </c>
      <c r="R111" s="84" t="s">
        <v>61</v>
      </c>
      <c r="S111" s="128" t="s">
        <v>61</v>
      </c>
      <c r="T111" s="108" t="s">
        <v>61</v>
      </c>
      <c r="U111" s="160">
        <f t="shared" si="39"/>
        <v>18.390804597701148</v>
      </c>
    </row>
    <row r="112" spans="1:22" ht="12.75" customHeight="1" x14ac:dyDescent="0.2">
      <c r="A112" s="81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84"/>
      <c r="P112" s="107"/>
      <c r="Q112" s="107"/>
      <c r="R112" s="107"/>
      <c r="S112" s="107"/>
      <c r="T112" s="107"/>
      <c r="U112" s="148"/>
    </row>
    <row r="113" spans="1:24" s="143" customFormat="1" ht="13.5" customHeight="1" x14ac:dyDescent="0.2">
      <c r="A113" s="212" t="str">
        <f>Annual!A33</f>
        <v>Source: Connecticut Board of Regents for Higher Education's Banner administrative data system,  SWRXS09 non-credit registration data extracted in November 2023 for the previous AY year.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161"/>
    </row>
    <row r="114" spans="1:24" s="143" customFormat="1" ht="13.5" customHeight="1" x14ac:dyDescent="0.2">
      <c r="A114" s="212" t="s">
        <v>62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161"/>
    </row>
    <row r="115" spans="1:24" s="143" customFormat="1" ht="27" customHeight="1" x14ac:dyDescent="0.2">
      <c r="A115" s="213" t="s">
        <v>63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161"/>
    </row>
    <row r="116" spans="1:24" s="143" customFormat="1" ht="13.5" customHeight="1" x14ac:dyDescent="0.2">
      <c r="A116" s="140" t="s">
        <v>51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1"/>
      <c r="V116" s="161"/>
    </row>
    <row r="117" spans="1:24" s="143" customFormat="1" ht="13.5" customHeight="1" x14ac:dyDescent="0.2">
      <c r="A117" s="215" t="str">
        <f>Annual!$A$37</f>
        <v xml:space="preserve">Produced by the Connecticut State Colleges and Universities, Office of Decision Support &amp; Institutional Research, November 17, 2022.  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161"/>
    </row>
    <row r="118" spans="1:24" s="143" customFormat="1" ht="19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61"/>
    </row>
    <row r="119" spans="1:24" s="143" customFormat="1" ht="19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61"/>
    </row>
    <row r="120" spans="1:24" s="143" customFormat="1" ht="19.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3"/>
      <c r="V120" s="161"/>
    </row>
    <row r="121" spans="1:24" s="143" customFormat="1" ht="19.5" customHeight="1" x14ac:dyDescent="0.25">
      <c r="A121" s="222" t="s">
        <v>85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161"/>
    </row>
    <row r="122" spans="1:24" s="143" customFormat="1" ht="19.5" customHeight="1" x14ac:dyDescent="0.25">
      <c r="A122" s="45" t="s">
        <v>37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161"/>
    </row>
    <row r="123" spans="1:24" s="143" customFormat="1" ht="19.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69"/>
      <c r="P123" s="47"/>
      <c r="Q123" s="47"/>
      <c r="R123" s="47"/>
      <c r="S123" s="47"/>
      <c r="T123" s="47"/>
      <c r="U123" s="47"/>
      <c r="V123" s="161"/>
    </row>
    <row r="124" spans="1:24" s="143" customFormat="1" ht="21.75" customHeight="1" x14ac:dyDescent="0.2">
      <c r="A124" s="116" t="s">
        <v>0</v>
      </c>
      <c r="B124" s="216" t="s">
        <v>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8"/>
      <c r="O124" s="130" t="s">
        <v>51</v>
      </c>
      <c r="P124" s="216" t="s">
        <v>2</v>
      </c>
      <c r="Q124" s="217"/>
      <c r="R124" s="217"/>
      <c r="S124" s="217"/>
      <c r="T124" s="218"/>
      <c r="U124" s="219" t="s">
        <v>71</v>
      </c>
      <c r="V124" s="161"/>
    </row>
    <row r="125" spans="1:24" s="143" customFormat="1" ht="85.5" customHeight="1" x14ac:dyDescent="0.2">
      <c r="A125" s="116"/>
      <c r="B125" s="119" t="s">
        <v>3</v>
      </c>
      <c r="C125" s="119" t="s">
        <v>4</v>
      </c>
      <c r="D125" s="119" t="s">
        <v>5</v>
      </c>
      <c r="E125" s="119" t="s">
        <v>6</v>
      </c>
      <c r="F125" s="119" t="s">
        <v>7</v>
      </c>
      <c r="G125" s="119" t="s">
        <v>8</v>
      </c>
      <c r="H125" s="119" t="s">
        <v>9</v>
      </c>
      <c r="I125" s="119" t="s">
        <v>10</v>
      </c>
      <c r="J125" s="119" t="s">
        <v>11</v>
      </c>
      <c r="K125" s="120" t="s">
        <v>12</v>
      </c>
      <c r="L125" s="120" t="s">
        <v>13</v>
      </c>
      <c r="M125" s="120" t="s">
        <v>14</v>
      </c>
      <c r="N125" s="121" t="s">
        <v>67</v>
      </c>
      <c r="O125" s="122" t="s">
        <v>70</v>
      </c>
      <c r="P125" s="120" t="s">
        <v>15</v>
      </c>
      <c r="Q125" s="120" t="s">
        <v>16</v>
      </c>
      <c r="R125" s="120" t="s">
        <v>17</v>
      </c>
      <c r="S125" s="120" t="s">
        <v>18</v>
      </c>
      <c r="T125" s="121" t="s">
        <v>66</v>
      </c>
      <c r="U125" s="220"/>
      <c r="V125" s="161"/>
    </row>
    <row r="126" spans="1:24" s="143" customFormat="1" ht="21.75" customHeight="1" x14ac:dyDescent="0.2">
      <c r="A126" s="81" t="s">
        <v>19</v>
      </c>
      <c r="B126" s="71">
        <v>0</v>
      </c>
      <c r="C126" s="72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98">
        <f t="shared" ref="N126:N138" si="40">SUM(C126:M126)</f>
        <v>0</v>
      </c>
      <c r="O126" s="150" t="s">
        <v>61</v>
      </c>
      <c r="P126" s="151" t="s">
        <v>61</v>
      </c>
      <c r="Q126" s="151" t="s">
        <v>61</v>
      </c>
      <c r="R126" s="151" t="s">
        <v>61</v>
      </c>
      <c r="S126" s="151" t="s">
        <v>61</v>
      </c>
      <c r="T126" s="150" t="s">
        <v>61</v>
      </c>
      <c r="U126" s="95">
        <f t="shared" ref="U126:U140" si="41">(N126)</f>
        <v>0</v>
      </c>
      <c r="V126" s="161"/>
    </row>
    <row r="127" spans="1:24" s="143" customFormat="1" ht="21.75" customHeight="1" x14ac:dyDescent="0.2">
      <c r="A127" s="81" t="s">
        <v>20</v>
      </c>
      <c r="B127" s="73">
        <v>0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98">
        <f t="shared" si="40"/>
        <v>0</v>
      </c>
      <c r="O127" s="150" t="s">
        <v>61</v>
      </c>
      <c r="P127" s="151" t="s">
        <v>61</v>
      </c>
      <c r="Q127" s="151" t="s">
        <v>61</v>
      </c>
      <c r="R127" s="151" t="s">
        <v>61</v>
      </c>
      <c r="S127" s="151" t="s">
        <v>61</v>
      </c>
      <c r="T127" s="150" t="s">
        <v>61</v>
      </c>
      <c r="U127" s="95">
        <f t="shared" si="41"/>
        <v>0</v>
      </c>
      <c r="V127" s="161"/>
    </row>
    <row r="128" spans="1:24" s="143" customFormat="1" ht="21.75" customHeight="1" x14ac:dyDescent="0.2">
      <c r="A128" s="81" t="s">
        <v>21</v>
      </c>
      <c r="B128" s="73">
        <v>0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98">
        <f t="shared" si="40"/>
        <v>0</v>
      </c>
      <c r="O128" s="150" t="s">
        <v>61</v>
      </c>
      <c r="P128" s="151" t="s">
        <v>61</v>
      </c>
      <c r="Q128" s="151" t="s">
        <v>61</v>
      </c>
      <c r="R128" s="151" t="s">
        <v>61</v>
      </c>
      <c r="S128" s="151" t="s">
        <v>61</v>
      </c>
      <c r="T128" s="150" t="s">
        <v>61</v>
      </c>
      <c r="U128" s="95">
        <f t="shared" si="41"/>
        <v>0</v>
      </c>
      <c r="V128" s="161"/>
      <c r="X128" s="143" t="s">
        <v>64</v>
      </c>
    </row>
    <row r="129" spans="1:22" s="143" customFormat="1" ht="21.75" customHeight="1" x14ac:dyDescent="0.2">
      <c r="A129" s="81" t="s">
        <v>22</v>
      </c>
      <c r="B129" s="73">
        <v>0</v>
      </c>
      <c r="C129" s="74">
        <v>0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98">
        <f t="shared" si="40"/>
        <v>0</v>
      </c>
      <c r="O129" s="150" t="s">
        <v>61</v>
      </c>
      <c r="P129" s="151" t="s">
        <v>61</v>
      </c>
      <c r="Q129" s="151" t="s">
        <v>61</v>
      </c>
      <c r="R129" s="151" t="s">
        <v>61</v>
      </c>
      <c r="S129" s="151" t="s">
        <v>61</v>
      </c>
      <c r="T129" s="150" t="s">
        <v>61</v>
      </c>
      <c r="U129" s="95">
        <f t="shared" si="41"/>
        <v>0</v>
      </c>
      <c r="V129" s="161"/>
    </row>
    <row r="130" spans="1:22" s="143" customFormat="1" ht="21.75" customHeight="1" x14ac:dyDescent="0.2">
      <c r="A130" s="86" t="s">
        <v>23</v>
      </c>
      <c r="B130" s="75">
        <v>0</v>
      </c>
      <c r="C130" s="76">
        <v>0</v>
      </c>
      <c r="D130" s="76">
        <v>0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152">
        <f t="shared" si="40"/>
        <v>0</v>
      </c>
      <c r="O130" s="153" t="s">
        <v>61</v>
      </c>
      <c r="P130" s="154" t="s">
        <v>61</v>
      </c>
      <c r="Q130" s="154" t="s">
        <v>61</v>
      </c>
      <c r="R130" s="154" t="s">
        <v>61</v>
      </c>
      <c r="S130" s="154" t="s">
        <v>61</v>
      </c>
      <c r="T130" s="153" t="s">
        <v>61</v>
      </c>
      <c r="U130" s="155">
        <f t="shared" si="41"/>
        <v>0</v>
      </c>
      <c r="V130" s="161"/>
    </row>
    <row r="131" spans="1:22" s="143" customFormat="1" ht="21.75" customHeight="1" x14ac:dyDescent="0.2">
      <c r="A131" s="81" t="s">
        <v>24</v>
      </c>
      <c r="B131" s="95">
        <v>0</v>
      </c>
      <c r="C131" s="96">
        <v>0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8">
        <f t="shared" si="40"/>
        <v>0</v>
      </c>
      <c r="O131" s="150" t="s">
        <v>61</v>
      </c>
      <c r="P131" s="151" t="s">
        <v>61</v>
      </c>
      <c r="Q131" s="151" t="s">
        <v>61</v>
      </c>
      <c r="R131" s="151" t="s">
        <v>61</v>
      </c>
      <c r="S131" s="151" t="s">
        <v>61</v>
      </c>
      <c r="T131" s="150" t="s">
        <v>61</v>
      </c>
      <c r="U131" s="95">
        <f t="shared" si="41"/>
        <v>0</v>
      </c>
      <c r="V131" s="161"/>
    </row>
    <row r="132" spans="1:22" s="143" customFormat="1" ht="21.75" customHeight="1" x14ac:dyDescent="0.2">
      <c r="A132" s="81" t="s">
        <v>25</v>
      </c>
      <c r="B132" s="95">
        <v>0</v>
      </c>
      <c r="C132" s="96">
        <v>0</v>
      </c>
      <c r="D132" s="96">
        <v>0</v>
      </c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8">
        <f t="shared" si="40"/>
        <v>0</v>
      </c>
      <c r="O132" s="150" t="s">
        <v>61</v>
      </c>
      <c r="P132" s="151" t="s">
        <v>61</v>
      </c>
      <c r="Q132" s="151" t="s">
        <v>61</v>
      </c>
      <c r="R132" s="151" t="s">
        <v>61</v>
      </c>
      <c r="S132" s="151" t="s">
        <v>61</v>
      </c>
      <c r="T132" s="150" t="s">
        <v>61</v>
      </c>
      <c r="U132" s="95">
        <f t="shared" si="41"/>
        <v>0</v>
      </c>
      <c r="V132" s="161"/>
    </row>
    <row r="133" spans="1:22" s="143" customFormat="1" ht="21.75" customHeight="1" x14ac:dyDescent="0.2">
      <c r="A133" s="81" t="s">
        <v>26</v>
      </c>
      <c r="B133" s="95">
        <v>0</v>
      </c>
      <c r="C133" s="96">
        <v>0</v>
      </c>
      <c r="D133" s="96">
        <v>0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96">
        <v>0</v>
      </c>
      <c r="M133" s="96">
        <v>0</v>
      </c>
      <c r="N133" s="98">
        <f t="shared" si="40"/>
        <v>0</v>
      </c>
      <c r="O133" s="150" t="s">
        <v>61</v>
      </c>
      <c r="P133" s="151" t="s">
        <v>61</v>
      </c>
      <c r="Q133" s="151" t="s">
        <v>61</v>
      </c>
      <c r="R133" s="151" t="s">
        <v>61</v>
      </c>
      <c r="S133" s="151" t="s">
        <v>61</v>
      </c>
      <c r="T133" s="150" t="s">
        <v>61</v>
      </c>
      <c r="U133" s="95">
        <f t="shared" si="41"/>
        <v>0</v>
      </c>
      <c r="V133" s="161"/>
    </row>
    <row r="134" spans="1:22" s="143" customFormat="1" ht="21.75" customHeight="1" x14ac:dyDescent="0.2">
      <c r="A134" s="81" t="s">
        <v>27</v>
      </c>
      <c r="B134" s="95">
        <v>0</v>
      </c>
      <c r="C134" s="96">
        <v>0</v>
      </c>
      <c r="D134" s="96">
        <v>0</v>
      </c>
      <c r="E134" s="96">
        <v>0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96">
        <v>0</v>
      </c>
      <c r="M134" s="96">
        <v>0</v>
      </c>
      <c r="N134" s="98">
        <f t="shared" si="40"/>
        <v>0</v>
      </c>
      <c r="O134" s="150" t="s">
        <v>61</v>
      </c>
      <c r="P134" s="151" t="s">
        <v>61</v>
      </c>
      <c r="Q134" s="151" t="s">
        <v>61</v>
      </c>
      <c r="R134" s="151" t="s">
        <v>61</v>
      </c>
      <c r="S134" s="151" t="s">
        <v>61</v>
      </c>
      <c r="T134" s="150" t="s">
        <v>61</v>
      </c>
      <c r="U134" s="95">
        <f t="shared" si="41"/>
        <v>0</v>
      </c>
      <c r="V134" s="161"/>
    </row>
    <row r="135" spans="1:22" s="143" customFormat="1" ht="21.75" customHeight="1" x14ac:dyDescent="0.2">
      <c r="A135" s="92">
        <v>2012</v>
      </c>
      <c r="B135" s="155">
        <v>0</v>
      </c>
      <c r="C135" s="156">
        <v>0</v>
      </c>
      <c r="D135" s="156">
        <v>0</v>
      </c>
      <c r="E135" s="156">
        <v>0</v>
      </c>
      <c r="F135" s="156">
        <v>0</v>
      </c>
      <c r="G135" s="156">
        <v>0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2">
        <f t="shared" si="40"/>
        <v>0</v>
      </c>
      <c r="O135" s="153" t="s">
        <v>61</v>
      </c>
      <c r="P135" s="154" t="s">
        <v>61</v>
      </c>
      <c r="Q135" s="154" t="s">
        <v>61</v>
      </c>
      <c r="R135" s="154" t="s">
        <v>61</v>
      </c>
      <c r="S135" s="154" t="s">
        <v>61</v>
      </c>
      <c r="T135" s="153" t="s">
        <v>61</v>
      </c>
      <c r="U135" s="156">
        <f t="shared" si="41"/>
        <v>0</v>
      </c>
      <c r="V135" s="161"/>
    </row>
    <row r="136" spans="1:22" s="143" customFormat="1" ht="21.75" customHeight="1" x14ac:dyDescent="0.2">
      <c r="A136" s="81">
        <v>2013</v>
      </c>
      <c r="B136" s="95">
        <v>0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8">
        <f t="shared" si="40"/>
        <v>0</v>
      </c>
      <c r="O136" s="150" t="s">
        <v>61</v>
      </c>
      <c r="P136" s="151" t="s">
        <v>61</v>
      </c>
      <c r="Q136" s="151" t="s">
        <v>61</v>
      </c>
      <c r="R136" s="151" t="s">
        <v>61</v>
      </c>
      <c r="S136" s="151" t="s">
        <v>61</v>
      </c>
      <c r="T136" s="150" t="s">
        <v>61</v>
      </c>
      <c r="U136" s="95">
        <f t="shared" si="41"/>
        <v>0</v>
      </c>
      <c r="V136" s="161"/>
    </row>
    <row r="137" spans="1:22" s="143" customFormat="1" ht="21.75" customHeight="1" x14ac:dyDescent="0.2">
      <c r="A137" s="81">
        <v>2014</v>
      </c>
      <c r="B137" s="95">
        <v>0</v>
      </c>
      <c r="C137" s="96">
        <v>0</v>
      </c>
      <c r="D137" s="96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8">
        <f t="shared" si="40"/>
        <v>0</v>
      </c>
      <c r="O137" s="150" t="s">
        <v>61</v>
      </c>
      <c r="P137" s="151" t="s">
        <v>61</v>
      </c>
      <c r="Q137" s="151" t="s">
        <v>61</v>
      </c>
      <c r="R137" s="151" t="s">
        <v>61</v>
      </c>
      <c r="S137" s="151" t="s">
        <v>61</v>
      </c>
      <c r="T137" s="150" t="s">
        <v>61</v>
      </c>
      <c r="U137" s="96">
        <f t="shared" si="41"/>
        <v>0</v>
      </c>
      <c r="V137" s="161"/>
    </row>
    <row r="138" spans="1:22" ht="21.75" customHeight="1" x14ac:dyDescent="0.2">
      <c r="A138" s="81">
        <v>2015</v>
      </c>
      <c r="B138" s="95">
        <v>0</v>
      </c>
      <c r="C138" s="96">
        <v>0</v>
      </c>
      <c r="D138" s="96">
        <v>0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7">
        <v>0</v>
      </c>
      <c r="N138" s="98">
        <f t="shared" si="40"/>
        <v>0</v>
      </c>
      <c r="O138" s="150" t="s">
        <v>61</v>
      </c>
      <c r="P138" s="193" t="s">
        <v>61</v>
      </c>
      <c r="Q138" s="151" t="s">
        <v>61</v>
      </c>
      <c r="R138" s="151" t="s">
        <v>61</v>
      </c>
      <c r="S138" s="194" t="s">
        <v>61</v>
      </c>
      <c r="T138" s="150" t="s">
        <v>61</v>
      </c>
      <c r="U138" s="95">
        <f t="shared" si="41"/>
        <v>0</v>
      </c>
    </row>
    <row r="139" spans="1:22" ht="21.75" customHeight="1" x14ac:dyDescent="0.2">
      <c r="A139" s="132">
        <v>2016</v>
      </c>
      <c r="B139" s="85">
        <v>0</v>
      </c>
      <c r="C139" s="91">
        <v>90</v>
      </c>
      <c r="D139" s="91">
        <v>0</v>
      </c>
      <c r="E139" s="91">
        <v>0</v>
      </c>
      <c r="F139" s="91">
        <v>0</v>
      </c>
      <c r="G139" s="91">
        <v>74</v>
      </c>
      <c r="H139" s="91">
        <v>0</v>
      </c>
      <c r="I139" s="91">
        <v>0</v>
      </c>
      <c r="J139" s="91">
        <v>0</v>
      </c>
      <c r="K139" s="91">
        <v>0</v>
      </c>
      <c r="L139" s="91">
        <v>0</v>
      </c>
      <c r="M139" s="147">
        <v>0</v>
      </c>
      <c r="N139" s="82">
        <f t="shared" ref="N139:N145" si="42">SUM(B139:M139)</f>
        <v>164</v>
      </c>
      <c r="O139" s="83" t="s">
        <v>61</v>
      </c>
      <c r="P139" s="107" t="s">
        <v>61</v>
      </c>
      <c r="Q139" s="107" t="s">
        <v>61</v>
      </c>
      <c r="R139" s="107" t="s">
        <v>61</v>
      </c>
      <c r="S139" s="129" t="s">
        <v>61</v>
      </c>
      <c r="T139" s="83" t="s">
        <v>61</v>
      </c>
      <c r="U139" s="91">
        <f t="shared" si="41"/>
        <v>164</v>
      </c>
    </row>
    <row r="140" spans="1:22" ht="21.75" customHeight="1" x14ac:dyDescent="0.2">
      <c r="A140" s="86">
        <v>2017</v>
      </c>
      <c r="B140" s="90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87">
        <f t="shared" si="42"/>
        <v>0</v>
      </c>
      <c r="O140" s="88" t="s">
        <v>61</v>
      </c>
      <c r="P140" s="109" t="s">
        <v>61</v>
      </c>
      <c r="Q140" s="109" t="s">
        <v>61</v>
      </c>
      <c r="R140" s="109" t="s">
        <v>61</v>
      </c>
      <c r="S140" s="133" t="s">
        <v>61</v>
      </c>
      <c r="T140" s="134" t="s">
        <v>61</v>
      </c>
      <c r="U140" s="93">
        <f t="shared" si="41"/>
        <v>0</v>
      </c>
    </row>
    <row r="141" spans="1:22" ht="21.75" customHeight="1" x14ac:dyDescent="0.2">
      <c r="A141" s="81">
        <v>2018</v>
      </c>
      <c r="B141" s="85">
        <v>0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82">
        <f t="shared" si="42"/>
        <v>0</v>
      </c>
      <c r="O141" s="83" t="s">
        <v>61</v>
      </c>
      <c r="P141" s="107" t="s">
        <v>61</v>
      </c>
      <c r="Q141" s="107" t="s">
        <v>61</v>
      </c>
      <c r="R141" s="107" t="s">
        <v>61</v>
      </c>
      <c r="S141" s="129" t="s">
        <v>61</v>
      </c>
      <c r="T141" s="128" t="s">
        <v>61</v>
      </c>
      <c r="U141" s="91">
        <f t="shared" ref="U141:U146" si="43">N141</f>
        <v>0</v>
      </c>
    </row>
    <row r="142" spans="1:22" ht="21.75" customHeight="1" x14ac:dyDescent="0.2">
      <c r="A142" s="132">
        <v>2019</v>
      </c>
      <c r="B142" s="85">
        <v>0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147">
        <v>0</v>
      </c>
      <c r="N142" s="82">
        <f t="shared" si="42"/>
        <v>0</v>
      </c>
      <c r="O142" s="83" t="s">
        <v>61</v>
      </c>
      <c r="P142" s="184" t="s">
        <v>61</v>
      </c>
      <c r="Q142" s="107" t="s">
        <v>61</v>
      </c>
      <c r="R142" s="107" t="s">
        <v>61</v>
      </c>
      <c r="S142" s="129" t="s">
        <v>61</v>
      </c>
      <c r="T142" s="83" t="s">
        <v>61</v>
      </c>
      <c r="U142" s="85">
        <f t="shared" si="43"/>
        <v>0</v>
      </c>
    </row>
    <row r="143" spans="1:22" ht="21.75" customHeight="1" x14ac:dyDescent="0.2">
      <c r="A143" s="132">
        <v>2020</v>
      </c>
      <c r="B143" s="85">
        <v>0</v>
      </c>
      <c r="C143" s="91">
        <v>0</v>
      </c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147">
        <v>0</v>
      </c>
      <c r="N143" s="82">
        <f t="shared" si="42"/>
        <v>0</v>
      </c>
      <c r="O143" s="83" t="s">
        <v>61</v>
      </c>
      <c r="P143" s="184" t="s">
        <v>61</v>
      </c>
      <c r="Q143" s="107" t="s">
        <v>61</v>
      </c>
      <c r="R143" s="107" t="s">
        <v>61</v>
      </c>
      <c r="S143" s="129" t="s">
        <v>61</v>
      </c>
      <c r="T143" s="83" t="s">
        <v>61</v>
      </c>
      <c r="U143" s="85">
        <f t="shared" si="43"/>
        <v>0</v>
      </c>
    </row>
    <row r="144" spans="1:22" ht="21.75" customHeight="1" x14ac:dyDescent="0.2">
      <c r="A144" s="132">
        <v>2021</v>
      </c>
      <c r="B144" s="85">
        <v>0</v>
      </c>
      <c r="C144" s="91">
        <v>0</v>
      </c>
      <c r="D144" s="91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147">
        <v>0</v>
      </c>
      <c r="N144" s="82">
        <f t="shared" si="42"/>
        <v>0</v>
      </c>
      <c r="O144" s="83" t="s">
        <v>61</v>
      </c>
      <c r="P144" s="184" t="s">
        <v>61</v>
      </c>
      <c r="Q144" s="107" t="s">
        <v>61</v>
      </c>
      <c r="R144" s="107" t="s">
        <v>61</v>
      </c>
      <c r="S144" s="129" t="s">
        <v>61</v>
      </c>
      <c r="T144" s="83" t="s">
        <v>61</v>
      </c>
      <c r="U144" s="85">
        <f t="shared" si="43"/>
        <v>0</v>
      </c>
    </row>
    <row r="145" spans="1:22" ht="21.75" customHeight="1" x14ac:dyDescent="0.2">
      <c r="A145" s="92">
        <v>2022</v>
      </c>
      <c r="B145" s="90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87">
        <f t="shared" si="42"/>
        <v>0</v>
      </c>
      <c r="O145" s="88" t="s">
        <v>61</v>
      </c>
      <c r="P145" s="109" t="s">
        <v>61</v>
      </c>
      <c r="Q145" s="109" t="s">
        <v>61</v>
      </c>
      <c r="R145" s="109" t="s">
        <v>61</v>
      </c>
      <c r="S145" s="109" t="s">
        <v>61</v>
      </c>
      <c r="T145" s="88" t="s">
        <v>61</v>
      </c>
      <c r="U145" s="90">
        <f t="shared" si="43"/>
        <v>0</v>
      </c>
    </row>
    <row r="146" spans="1:22" ht="21.75" customHeight="1" x14ac:dyDescent="0.2">
      <c r="A146" s="92">
        <v>2023</v>
      </c>
      <c r="B146" s="90">
        <v>0</v>
      </c>
      <c r="C146" s="93">
        <v>0</v>
      </c>
      <c r="D146" s="93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87">
        <f t="shared" ref="N146" si="44">SUM(B146:M146)</f>
        <v>0</v>
      </c>
      <c r="O146" s="88" t="s">
        <v>61</v>
      </c>
      <c r="P146" s="109" t="s">
        <v>61</v>
      </c>
      <c r="Q146" s="109" t="s">
        <v>61</v>
      </c>
      <c r="R146" s="109" t="s">
        <v>61</v>
      </c>
      <c r="S146" s="109" t="s">
        <v>61</v>
      </c>
      <c r="T146" s="88" t="s">
        <v>61</v>
      </c>
      <c r="U146" s="90">
        <f t="shared" si="43"/>
        <v>0</v>
      </c>
    </row>
    <row r="147" spans="1:22" ht="12.75" customHeight="1" x14ac:dyDescent="0.2">
      <c r="A147" s="94" t="s">
        <v>28</v>
      </c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7"/>
      <c r="N147" s="162"/>
      <c r="O147" s="98"/>
      <c r="P147" s="96"/>
      <c r="Q147" s="96"/>
      <c r="R147" s="96"/>
      <c r="S147" s="96"/>
      <c r="T147" s="98"/>
      <c r="U147" s="96" t="s">
        <v>51</v>
      </c>
    </row>
    <row r="148" spans="1:22" ht="12.75" customHeight="1" x14ac:dyDescent="0.2">
      <c r="A148" s="81" t="s">
        <v>29</v>
      </c>
      <c r="B148" s="99" t="str">
        <f>IFERROR(B146/B145*100-100,"--")</f>
        <v>--</v>
      </c>
      <c r="C148" s="235" t="str">
        <f t="shared" ref="C148:U148" si="45">IFERROR(C146/C145*100-100,"--")</f>
        <v>--</v>
      </c>
      <c r="D148" s="235" t="str">
        <f t="shared" si="45"/>
        <v>--</v>
      </c>
      <c r="E148" s="235" t="str">
        <f t="shared" si="45"/>
        <v>--</v>
      </c>
      <c r="F148" s="235" t="str">
        <f t="shared" si="45"/>
        <v>--</v>
      </c>
      <c r="G148" s="235" t="str">
        <f t="shared" si="45"/>
        <v>--</v>
      </c>
      <c r="H148" s="235" t="str">
        <f t="shared" si="45"/>
        <v>--</v>
      </c>
      <c r="I148" s="235" t="str">
        <f t="shared" si="45"/>
        <v>--</v>
      </c>
      <c r="J148" s="235" t="str">
        <f t="shared" si="45"/>
        <v>--</v>
      </c>
      <c r="K148" s="235" t="str">
        <f t="shared" si="45"/>
        <v>--</v>
      </c>
      <c r="L148" s="235" t="str">
        <f t="shared" si="45"/>
        <v>--</v>
      </c>
      <c r="M148" s="235" t="str">
        <f t="shared" si="45"/>
        <v>--</v>
      </c>
      <c r="N148" s="99" t="str">
        <f t="shared" si="45"/>
        <v>--</v>
      </c>
      <c r="O148" s="83" t="s">
        <v>61</v>
      </c>
      <c r="P148" s="184" t="s">
        <v>61</v>
      </c>
      <c r="Q148" s="107" t="s">
        <v>61</v>
      </c>
      <c r="R148" s="107" t="s">
        <v>61</v>
      </c>
      <c r="S148" s="129" t="s">
        <v>61</v>
      </c>
      <c r="T148" s="83" t="s">
        <v>61</v>
      </c>
      <c r="U148" s="99" t="str">
        <f t="shared" si="45"/>
        <v>--</v>
      </c>
    </row>
    <row r="149" spans="1:22" ht="12.75" customHeight="1" x14ac:dyDescent="0.2">
      <c r="A149" s="81" t="s">
        <v>30</v>
      </c>
      <c r="B149" s="99" t="str">
        <f>IFERROR(B146/B141*100-100,"--")</f>
        <v>--</v>
      </c>
      <c r="C149" s="235" t="str">
        <f t="shared" ref="C149:U149" si="46">IFERROR(C146/C141*100-100,"--")</f>
        <v>--</v>
      </c>
      <c r="D149" s="235" t="str">
        <f t="shared" si="46"/>
        <v>--</v>
      </c>
      <c r="E149" s="235" t="str">
        <f t="shared" si="46"/>
        <v>--</v>
      </c>
      <c r="F149" s="235" t="str">
        <f t="shared" si="46"/>
        <v>--</v>
      </c>
      <c r="G149" s="235" t="str">
        <f t="shared" si="46"/>
        <v>--</v>
      </c>
      <c r="H149" s="235" t="str">
        <f t="shared" si="46"/>
        <v>--</v>
      </c>
      <c r="I149" s="235" t="str">
        <f t="shared" si="46"/>
        <v>--</v>
      </c>
      <c r="J149" s="235" t="str">
        <f t="shared" si="46"/>
        <v>--</v>
      </c>
      <c r="K149" s="235" t="str">
        <f t="shared" si="46"/>
        <v>--</v>
      </c>
      <c r="L149" s="235" t="str">
        <f t="shared" si="46"/>
        <v>--</v>
      </c>
      <c r="M149" s="235" t="str">
        <f t="shared" si="46"/>
        <v>--</v>
      </c>
      <c r="N149" s="99" t="str">
        <f t="shared" si="46"/>
        <v>--</v>
      </c>
      <c r="O149" s="83" t="s">
        <v>61</v>
      </c>
      <c r="P149" s="184" t="s">
        <v>61</v>
      </c>
      <c r="Q149" s="107" t="s">
        <v>61</v>
      </c>
      <c r="R149" s="107" t="s">
        <v>61</v>
      </c>
      <c r="S149" s="129" t="s">
        <v>61</v>
      </c>
      <c r="T149" s="83" t="s">
        <v>61</v>
      </c>
      <c r="U149" s="99" t="str">
        <f t="shared" si="46"/>
        <v>--</v>
      </c>
    </row>
    <row r="150" spans="1:22" ht="12.75" customHeight="1" x14ac:dyDescent="0.2">
      <c r="A150" s="81" t="s">
        <v>31</v>
      </c>
      <c r="B150" s="99" t="str">
        <f>IFERROR(B146/B136*100-100,"--")</f>
        <v>--</v>
      </c>
      <c r="C150" s="235" t="str">
        <f t="shared" ref="C150:U150" si="47">IFERROR(C146/C136*100-100,"--")</f>
        <v>--</v>
      </c>
      <c r="D150" s="235" t="str">
        <f t="shared" si="47"/>
        <v>--</v>
      </c>
      <c r="E150" s="235" t="str">
        <f t="shared" si="47"/>
        <v>--</v>
      </c>
      <c r="F150" s="235" t="str">
        <f t="shared" si="47"/>
        <v>--</v>
      </c>
      <c r="G150" s="235" t="str">
        <f t="shared" si="47"/>
        <v>--</v>
      </c>
      <c r="H150" s="235" t="str">
        <f t="shared" si="47"/>
        <v>--</v>
      </c>
      <c r="I150" s="235" t="str">
        <f t="shared" si="47"/>
        <v>--</v>
      </c>
      <c r="J150" s="235" t="str">
        <f t="shared" si="47"/>
        <v>--</v>
      </c>
      <c r="K150" s="235" t="str">
        <f t="shared" si="47"/>
        <v>--</v>
      </c>
      <c r="L150" s="235" t="str">
        <f t="shared" si="47"/>
        <v>--</v>
      </c>
      <c r="M150" s="235" t="str">
        <f t="shared" si="47"/>
        <v>--</v>
      </c>
      <c r="N150" s="99" t="str">
        <f t="shared" si="47"/>
        <v>--</v>
      </c>
      <c r="O150" s="83" t="s">
        <v>61</v>
      </c>
      <c r="P150" s="184" t="s">
        <v>61</v>
      </c>
      <c r="Q150" s="107" t="s">
        <v>61</v>
      </c>
      <c r="R150" s="107" t="s">
        <v>61</v>
      </c>
      <c r="S150" s="129" t="s">
        <v>61</v>
      </c>
      <c r="T150" s="83" t="s">
        <v>61</v>
      </c>
      <c r="U150" s="99" t="str">
        <f t="shared" si="47"/>
        <v>--</v>
      </c>
    </row>
    <row r="151" spans="1:22" ht="12.75" customHeight="1" x14ac:dyDescent="0.2">
      <c r="A151" s="81" t="s">
        <v>35</v>
      </c>
      <c r="B151" s="99" t="str">
        <f>IFERROR(B146/B126*100-100,"--")</f>
        <v>--</v>
      </c>
      <c r="C151" s="235" t="str">
        <f t="shared" ref="C151:U151" si="48">IFERROR(C146/C126*100-100,"--")</f>
        <v>--</v>
      </c>
      <c r="D151" s="235" t="str">
        <f t="shared" si="48"/>
        <v>--</v>
      </c>
      <c r="E151" s="235" t="str">
        <f t="shared" si="48"/>
        <v>--</v>
      </c>
      <c r="F151" s="235" t="str">
        <f t="shared" si="48"/>
        <v>--</v>
      </c>
      <c r="G151" s="235" t="str">
        <f t="shared" si="48"/>
        <v>--</v>
      </c>
      <c r="H151" s="235" t="str">
        <f t="shared" si="48"/>
        <v>--</v>
      </c>
      <c r="I151" s="235" t="str">
        <f t="shared" si="48"/>
        <v>--</v>
      </c>
      <c r="J151" s="235" t="str">
        <f t="shared" si="48"/>
        <v>--</v>
      </c>
      <c r="K151" s="235" t="str">
        <f t="shared" si="48"/>
        <v>--</v>
      </c>
      <c r="L151" s="235" t="str">
        <f t="shared" si="48"/>
        <v>--</v>
      </c>
      <c r="M151" s="234" t="str">
        <f t="shared" si="48"/>
        <v>--</v>
      </c>
      <c r="N151" s="160" t="str">
        <f t="shared" si="48"/>
        <v>--</v>
      </c>
      <c r="O151" s="83" t="s">
        <v>61</v>
      </c>
      <c r="P151" s="184" t="s">
        <v>61</v>
      </c>
      <c r="Q151" s="107" t="s">
        <v>61</v>
      </c>
      <c r="R151" s="107" t="s">
        <v>61</v>
      </c>
      <c r="S151" s="129" t="s">
        <v>61</v>
      </c>
      <c r="T151" s="83" t="s">
        <v>61</v>
      </c>
      <c r="U151" s="99" t="str">
        <f t="shared" si="48"/>
        <v>--</v>
      </c>
    </row>
    <row r="152" spans="1:22" ht="12.7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3"/>
    </row>
    <row r="153" spans="1:22" ht="13.5" customHeight="1" x14ac:dyDescent="0.2">
      <c r="A153" s="212" t="str">
        <f>Annual!A33</f>
        <v>Source: Connecticut Board of Regents for Higher Education's Banner administrative data system,  SWRXS09 non-credit registration data extracted in November 2023 for the previous AY year.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1:22" ht="13.5" customHeight="1" x14ac:dyDescent="0.2">
      <c r="A154" s="212" t="s">
        <v>62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1:22" ht="13.5" customHeight="1" x14ac:dyDescent="0.2">
      <c r="A155" s="213" t="s">
        <v>63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:22" ht="13.5" customHeight="1" x14ac:dyDescent="0.2">
      <c r="A156" s="123" t="s">
        <v>51</v>
      </c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2" ht="13.5" customHeight="1" x14ac:dyDescent="0.2">
      <c r="A157" s="215" t="str">
        <f>Annual!$A$37</f>
        <v xml:space="preserve">Produced by the Connecticut State Colleges and Universities, Office of Decision Support &amp; Institutional Research, November 17, 2022.  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</row>
    <row r="158" spans="1:22" ht="13.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3"/>
    </row>
    <row r="159" spans="1:22" ht="13.5" customHeight="1" x14ac:dyDescent="0.2"/>
  </sheetData>
  <mergeCells count="32">
    <mergeCell ref="A1:U1"/>
    <mergeCell ref="A81:U81"/>
    <mergeCell ref="A121:U121"/>
    <mergeCell ref="A117:U117"/>
    <mergeCell ref="A73:U73"/>
    <mergeCell ref="A74:U74"/>
    <mergeCell ref="A77:U77"/>
    <mergeCell ref="B4:N4"/>
    <mergeCell ref="U4:U5"/>
    <mergeCell ref="B84:N84"/>
    <mergeCell ref="U84:U85"/>
    <mergeCell ref="P4:T4"/>
    <mergeCell ref="B44:N44"/>
    <mergeCell ref="A33:U33"/>
    <mergeCell ref="A37:U37"/>
    <mergeCell ref="A34:U34"/>
    <mergeCell ref="A41:U41"/>
    <mergeCell ref="A35:U35"/>
    <mergeCell ref="A114:U114"/>
    <mergeCell ref="A113:U113"/>
    <mergeCell ref="A75:U75"/>
    <mergeCell ref="P84:T84"/>
    <mergeCell ref="U44:U45"/>
    <mergeCell ref="P44:T44"/>
    <mergeCell ref="A154:U154"/>
    <mergeCell ref="A155:U155"/>
    <mergeCell ref="A115:U115"/>
    <mergeCell ref="A153:U153"/>
    <mergeCell ref="A157:U157"/>
    <mergeCell ref="B124:N124"/>
    <mergeCell ref="P124:T124"/>
    <mergeCell ref="U124:U125"/>
  </mergeCells>
  <pageMargins left="0.25" right="0.25" top="0.75" bottom="0.75" header="0.3" footer="0.3"/>
  <pageSetup scale="65" orientation="landscape" r:id="rId1"/>
  <rowBreaks count="3" manualBreakCount="3">
    <brk id="34" max="16383" man="1"/>
    <brk id="70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58"/>
  <sheetViews>
    <sheetView zoomScaleNormal="100" workbookViewId="0">
      <selection activeCell="A2" sqref="A2"/>
    </sheetView>
  </sheetViews>
  <sheetFormatPr defaultRowHeight="12.75" x14ac:dyDescent="0.2"/>
  <cols>
    <col min="1" max="1" width="11.85546875" style="1" customWidth="1"/>
    <col min="2" max="2" width="8.5703125" style="1" bestFit="1" customWidth="1"/>
    <col min="3" max="9" width="7.7109375" style="1" customWidth="1"/>
    <col min="10" max="10" width="7.7109375" style="15" customWidth="1"/>
    <col min="11" max="13" width="7.7109375" style="1" customWidth="1"/>
    <col min="14" max="14" width="10" style="1" customWidth="1"/>
    <col min="15" max="15" width="7.7109375" style="1" customWidth="1"/>
    <col min="16" max="16" width="7" style="1" customWidth="1"/>
    <col min="17" max="20" width="7.7109375" style="1" customWidth="1"/>
    <col min="21" max="21" width="12.28515625" style="2" customWidth="1"/>
    <col min="22" max="22" width="9.140625" style="15"/>
    <col min="23" max="252" width="9.140625" style="1"/>
    <col min="253" max="253" width="11.85546875" style="1" customWidth="1"/>
    <col min="254" max="272" width="7.7109375" style="1" customWidth="1"/>
    <col min="273" max="508" width="9.140625" style="1"/>
    <col min="509" max="509" width="11.85546875" style="1" customWidth="1"/>
    <col min="510" max="528" width="7.7109375" style="1" customWidth="1"/>
    <col min="529" max="764" width="9.140625" style="1"/>
    <col min="765" max="765" width="11.85546875" style="1" customWidth="1"/>
    <col min="766" max="784" width="7.7109375" style="1" customWidth="1"/>
    <col min="785" max="1020" width="9.140625" style="1"/>
    <col min="1021" max="1021" width="11.85546875" style="1" customWidth="1"/>
    <col min="1022" max="1040" width="7.7109375" style="1" customWidth="1"/>
    <col min="1041" max="1276" width="9.140625" style="1"/>
    <col min="1277" max="1277" width="11.85546875" style="1" customWidth="1"/>
    <col min="1278" max="1296" width="7.7109375" style="1" customWidth="1"/>
    <col min="1297" max="1532" width="9.140625" style="1"/>
    <col min="1533" max="1533" width="11.85546875" style="1" customWidth="1"/>
    <col min="1534" max="1552" width="7.7109375" style="1" customWidth="1"/>
    <col min="1553" max="1788" width="9.140625" style="1"/>
    <col min="1789" max="1789" width="11.85546875" style="1" customWidth="1"/>
    <col min="1790" max="1808" width="7.7109375" style="1" customWidth="1"/>
    <col min="1809" max="2044" width="9.140625" style="1"/>
    <col min="2045" max="2045" width="11.85546875" style="1" customWidth="1"/>
    <col min="2046" max="2064" width="7.7109375" style="1" customWidth="1"/>
    <col min="2065" max="2300" width="9.140625" style="1"/>
    <col min="2301" max="2301" width="11.85546875" style="1" customWidth="1"/>
    <col min="2302" max="2320" width="7.7109375" style="1" customWidth="1"/>
    <col min="2321" max="2556" width="9.140625" style="1"/>
    <col min="2557" max="2557" width="11.85546875" style="1" customWidth="1"/>
    <col min="2558" max="2576" width="7.7109375" style="1" customWidth="1"/>
    <col min="2577" max="2812" width="9.140625" style="1"/>
    <col min="2813" max="2813" width="11.85546875" style="1" customWidth="1"/>
    <col min="2814" max="2832" width="7.7109375" style="1" customWidth="1"/>
    <col min="2833" max="3068" width="9.140625" style="1"/>
    <col min="3069" max="3069" width="11.85546875" style="1" customWidth="1"/>
    <col min="3070" max="3088" width="7.7109375" style="1" customWidth="1"/>
    <col min="3089" max="3324" width="9.140625" style="1"/>
    <col min="3325" max="3325" width="11.85546875" style="1" customWidth="1"/>
    <col min="3326" max="3344" width="7.7109375" style="1" customWidth="1"/>
    <col min="3345" max="3580" width="9.140625" style="1"/>
    <col min="3581" max="3581" width="11.85546875" style="1" customWidth="1"/>
    <col min="3582" max="3600" width="7.7109375" style="1" customWidth="1"/>
    <col min="3601" max="3836" width="9.140625" style="1"/>
    <col min="3837" max="3837" width="11.85546875" style="1" customWidth="1"/>
    <col min="3838" max="3856" width="7.7109375" style="1" customWidth="1"/>
    <col min="3857" max="4092" width="9.140625" style="1"/>
    <col min="4093" max="4093" width="11.85546875" style="1" customWidth="1"/>
    <col min="4094" max="4112" width="7.7109375" style="1" customWidth="1"/>
    <col min="4113" max="4348" width="9.140625" style="1"/>
    <col min="4349" max="4349" width="11.85546875" style="1" customWidth="1"/>
    <col min="4350" max="4368" width="7.7109375" style="1" customWidth="1"/>
    <col min="4369" max="4604" width="9.140625" style="1"/>
    <col min="4605" max="4605" width="11.85546875" style="1" customWidth="1"/>
    <col min="4606" max="4624" width="7.7109375" style="1" customWidth="1"/>
    <col min="4625" max="4860" width="9.140625" style="1"/>
    <col min="4861" max="4861" width="11.85546875" style="1" customWidth="1"/>
    <col min="4862" max="4880" width="7.7109375" style="1" customWidth="1"/>
    <col min="4881" max="5116" width="9.140625" style="1"/>
    <col min="5117" max="5117" width="11.85546875" style="1" customWidth="1"/>
    <col min="5118" max="5136" width="7.7109375" style="1" customWidth="1"/>
    <col min="5137" max="5372" width="9.140625" style="1"/>
    <col min="5373" max="5373" width="11.85546875" style="1" customWidth="1"/>
    <col min="5374" max="5392" width="7.7109375" style="1" customWidth="1"/>
    <col min="5393" max="5628" width="9.140625" style="1"/>
    <col min="5629" max="5629" width="11.85546875" style="1" customWidth="1"/>
    <col min="5630" max="5648" width="7.7109375" style="1" customWidth="1"/>
    <col min="5649" max="5884" width="9.140625" style="1"/>
    <col min="5885" max="5885" width="11.85546875" style="1" customWidth="1"/>
    <col min="5886" max="5904" width="7.7109375" style="1" customWidth="1"/>
    <col min="5905" max="6140" width="9.140625" style="1"/>
    <col min="6141" max="6141" width="11.85546875" style="1" customWidth="1"/>
    <col min="6142" max="6160" width="7.7109375" style="1" customWidth="1"/>
    <col min="6161" max="6396" width="9.140625" style="1"/>
    <col min="6397" max="6397" width="11.85546875" style="1" customWidth="1"/>
    <col min="6398" max="6416" width="7.7109375" style="1" customWidth="1"/>
    <col min="6417" max="6652" width="9.140625" style="1"/>
    <col min="6653" max="6653" width="11.85546875" style="1" customWidth="1"/>
    <col min="6654" max="6672" width="7.7109375" style="1" customWidth="1"/>
    <col min="6673" max="6908" width="9.140625" style="1"/>
    <col min="6909" max="6909" width="11.85546875" style="1" customWidth="1"/>
    <col min="6910" max="6928" width="7.7109375" style="1" customWidth="1"/>
    <col min="6929" max="7164" width="9.140625" style="1"/>
    <col min="7165" max="7165" width="11.85546875" style="1" customWidth="1"/>
    <col min="7166" max="7184" width="7.7109375" style="1" customWidth="1"/>
    <col min="7185" max="7420" width="9.140625" style="1"/>
    <col min="7421" max="7421" width="11.85546875" style="1" customWidth="1"/>
    <col min="7422" max="7440" width="7.7109375" style="1" customWidth="1"/>
    <col min="7441" max="7676" width="9.140625" style="1"/>
    <col min="7677" max="7677" width="11.85546875" style="1" customWidth="1"/>
    <col min="7678" max="7696" width="7.7109375" style="1" customWidth="1"/>
    <col min="7697" max="7932" width="9.140625" style="1"/>
    <col min="7933" max="7933" width="11.85546875" style="1" customWidth="1"/>
    <col min="7934" max="7952" width="7.7109375" style="1" customWidth="1"/>
    <col min="7953" max="8188" width="9.140625" style="1"/>
    <col min="8189" max="8189" width="11.85546875" style="1" customWidth="1"/>
    <col min="8190" max="8208" width="7.7109375" style="1" customWidth="1"/>
    <col min="8209" max="8444" width="9.140625" style="1"/>
    <col min="8445" max="8445" width="11.85546875" style="1" customWidth="1"/>
    <col min="8446" max="8464" width="7.7109375" style="1" customWidth="1"/>
    <col min="8465" max="8700" width="9.140625" style="1"/>
    <col min="8701" max="8701" width="11.85546875" style="1" customWidth="1"/>
    <col min="8702" max="8720" width="7.7109375" style="1" customWidth="1"/>
    <col min="8721" max="8956" width="9.140625" style="1"/>
    <col min="8957" max="8957" width="11.85546875" style="1" customWidth="1"/>
    <col min="8958" max="8976" width="7.7109375" style="1" customWidth="1"/>
    <col min="8977" max="9212" width="9.140625" style="1"/>
    <col min="9213" max="9213" width="11.85546875" style="1" customWidth="1"/>
    <col min="9214" max="9232" width="7.7109375" style="1" customWidth="1"/>
    <col min="9233" max="9468" width="9.140625" style="1"/>
    <col min="9469" max="9469" width="11.85546875" style="1" customWidth="1"/>
    <col min="9470" max="9488" width="7.7109375" style="1" customWidth="1"/>
    <col min="9489" max="9724" width="9.140625" style="1"/>
    <col min="9725" max="9725" width="11.85546875" style="1" customWidth="1"/>
    <col min="9726" max="9744" width="7.7109375" style="1" customWidth="1"/>
    <col min="9745" max="9980" width="9.140625" style="1"/>
    <col min="9981" max="9981" width="11.85546875" style="1" customWidth="1"/>
    <col min="9982" max="10000" width="7.7109375" style="1" customWidth="1"/>
    <col min="10001" max="10236" width="9.140625" style="1"/>
    <col min="10237" max="10237" width="11.85546875" style="1" customWidth="1"/>
    <col min="10238" max="10256" width="7.7109375" style="1" customWidth="1"/>
    <col min="10257" max="10492" width="9.140625" style="1"/>
    <col min="10493" max="10493" width="11.85546875" style="1" customWidth="1"/>
    <col min="10494" max="10512" width="7.7109375" style="1" customWidth="1"/>
    <col min="10513" max="10748" width="9.140625" style="1"/>
    <col min="10749" max="10749" width="11.85546875" style="1" customWidth="1"/>
    <col min="10750" max="10768" width="7.7109375" style="1" customWidth="1"/>
    <col min="10769" max="11004" width="9.140625" style="1"/>
    <col min="11005" max="11005" width="11.85546875" style="1" customWidth="1"/>
    <col min="11006" max="11024" width="7.7109375" style="1" customWidth="1"/>
    <col min="11025" max="11260" width="9.140625" style="1"/>
    <col min="11261" max="11261" width="11.85546875" style="1" customWidth="1"/>
    <col min="11262" max="11280" width="7.7109375" style="1" customWidth="1"/>
    <col min="11281" max="11516" width="9.140625" style="1"/>
    <col min="11517" max="11517" width="11.85546875" style="1" customWidth="1"/>
    <col min="11518" max="11536" width="7.7109375" style="1" customWidth="1"/>
    <col min="11537" max="11772" width="9.140625" style="1"/>
    <col min="11773" max="11773" width="11.85546875" style="1" customWidth="1"/>
    <col min="11774" max="11792" width="7.7109375" style="1" customWidth="1"/>
    <col min="11793" max="12028" width="9.140625" style="1"/>
    <col min="12029" max="12029" width="11.85546875" style="1" customWidth="1"/>
    <col min="12030" max="12048" width="7.7109375" style="1" customWidth="1"/>
    <col min="12049" max="12284" width="9.140625" style="1"/>
    <col min="12285" max="12285" width="11.85546875" style="1" customWidth="1"/>
    <col min="12286" max="12304" width="7.7109375" style="1" customWidth="1"/>
    <col min="12305" max="12540" width="9.140625" style="1"/>
    <col min="12541" max="12541" width="11.85546875" style="1" customWidth="1"/>
    <col min="12542" max="12560" width="7.7109375" style="1" customWidth="1"/>
    <col min="12561" max="12796" width="9.140625" style="1"/>
    <col min="12797" max="12797" width="11.85546875" style="1" customWidth="1"/>
    <col min="12798" max="12816" width="7.7109375" style="1" customWidth="1"/>
    <col min="12817" max="13052" width="9.140625" style="1"/>
    <col min="13053" max="13053" width="11.85546875" style="1" customWidth="1"/>
    <col min="13054" max="13072" width="7.7109375" style="1" customWidth="1"/>
    <col min="13073" max="13308" width="9.140625" style="1"/>
    <col min="13309" max="13309" width="11.85546875" style="1" customWidth="1"/>
    <col min="13310" max="13328" width="7.7109375" style="1" customWidth="1"/>
    <col min="13329" max="13564" width="9.140625" style="1"/>
    <col min="13565" max="13565" width="11.85546875" style="1" customWidth="1"/>
    <col min="13566" max="13584" width="7.7109375" style="1" customWidth="1"/>
    <col min="13585" max="13820" width="9.140625" style="1"/>
    <col min="13821" max="13821" width="11.85546875" style="1" customWidth="1"/>
    <col min="13822" max="13840" width="7.7109375" style="1" customWidth="1"/>
    <col min="13841" max="14076" width="9.140625" style="1"/>
    <col min="14077" max="14077" width="11.85546875" style="1" customWidth="1"/>
    <col min="14078" max="14096" width="7.7109375" style="1" customWidth="1"/>
    <col min="14097" max="14332" width="9.140625" style="1"/>
    <col min="14333" max="14333" width="11.85546875" style="1" customWidth="1"/>
    <col min="14334" max="14352" width="7.7109375" style="1" customWidth="1"/>
    <col min="14353" max="14588" width="9.140625" style="1"/>
    <col min="14589" max="14589" width="11.85546875" style="1" customWidth="1"/>
    <col min="14590" max="14608" width="7.7109375" style="1" customWidth="1"/>
    <col min="14609" max="14844" width="9.140625" style="1"/>
    <col min="14845" max="14845" width="11.85546875" style="1" customWidth="1"/>
    <col min="14846" max="14864" width="7.7109375" style="1" customWidth="1"/>
    <col min="14865" max="15100" width="9.140625" style="1"/>
    <col min="15101" max="15101" width="11.85546875" style="1" customWidth="1"/>
    <col min="15102" max="15120" width="7.7109375" style="1" customWidth="1"/>
    <col min="15121" max="15356" width="9.140625" style="1"/>
    <col min="15357" max="15357" width="11.85546875" style="1" customWidth="1"/>
    <col min="15358" max="15376" width="7.7109375" style="1" customWidth="1"/>
    <col min="15377" max="15612" width="9.140625" style="1"/>
    <col min="15613" max="15613" width="11.85546875" style="1" customWidth="1"/>
    <col min="15614" max="15632" width="7.7109375" style="1" customWidth="1"/>
    <col min="15633" max="15868" width="9.140625" style="1"/>
    <col min="15869" max="15869" width="11.85546875" style="1" customWidth="1"/>
    <col min="15870" max="15888" width="7.7109375" style="1" customWidth="1"/>
    <col min="15889" max="16124" width="9.140625" style="1"/>
    <col min="16125" max="16125" width="11.85546875" style="1" customWidth="1"/>
    <col min="16126" max="16144" width="7.7109375" style="1" customWidth="1"/>
    <col min="16145" max="16384" width="9.140625" style="1"/>
  </cols>
  <sheetData>
    <row r="1" spans="1:22" ht="19.5" x14ac:dyDescent="0.2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2" ht="16.5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9"/>
      <c r="P3" s="47"/>
      <c r="Q3" s="47"/>
      <c r="R3" s="47"/>
      <c r="S3" s="47"/>
      <c r="T3" s="47"/>
      <c r="U3" s="47"/>
    </row>
    <row r="4" spans="1:22" s="143" customFormat="1" ht="15" customHeight="1" x14ac:dyDescent="0.2">
      <c r="A4" s="116" t="s">
        <v>0</v>
      </c>
      <c r="B4" s="216" t="s">
        <v>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  <c r="O4" s="117"/>
      <c r="P4" s="216" t="s">
        <v>2</v>
      </c>
      <c r="Q4" s="217"/>
      <c r="R4" s="217"/>
      <c r="S4" s="217"/>
      <c r="T4" s="218"/>
      <c r="U4" s="219" t="s">
        <v>71</v>
      </c>
      <c r="V4" s="161"/>
    </row>
    <row r="5" spans="1:22" s="143" customFormat="1" ht="85.5" customHeight="1" x14ac:dyDescent="0.2">
      <c r="A5" s="116"/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0" t="s">
        <v>12</v>
      </c>
      <c r="L5" s="120" t="s">
        <v>13</v>
      </c>
      <c r="M5" s="120" t="s">
        <v>14</v>
      </c>
      <c r="N5" s="121" t="s">
        <v>65</v>
      </c>
      <c r="O5" s="122" t="s">
        <v>70</v>
      </c>
      <c r="P5" s="120" t="s">
        <v>15</v>
      </c>
      <c r="Q5" s="120" t="s">
        <v>16</v>
      </c>
      <c r="R5" s="120" t="s">
        <v>17</v>
      </c>
      <c r="S5" s="120" t="s">
        <v>18</v>
      </c>
      <c r="T5" s="121" t="s">
        <v>66</v>
      </c>
      <c r="U5" s="220"/>
      <c r="V5" s="161"/>
    </row>
    <row r="6" spans="1:22" s="143" customFormat="1" ht="21.75" customHeight="1" x14ac:dyDescent="0.2">
      <c r="A6" s="131" t="s">
        <v>19</v>
      </c>
      <c r="B6" s="17">
        <v>775</v>
      </c>
      <c r="C6" s="17">
        <v>2029</v>
      </c>
      <c r="D6" s="17">
        <v>1267</v>
      </c>
      <c r="E6" s="17">
        <v>370</v>
      </c>
      <c r="F6" s="17">
        <v>1808</v>
      </c>
      <c r="G6" s="17">
        <v>1091</v>
      </c>
      <c r="H6" s="17">
        <v>2379</v>
      </c>
      <c r="I6" s="17">
        <v>480</v>
      </c>
      <c r="J6" s="17">
        <v>2574</v>
      </c>
      <c r="K6" s="17">
        <v>166</v>
      </c>
      <c r="L6" s="17">
        <v>287</v>
      </c>
      <c r="M6" s="17">
        <v>770</v>
      </c>
      <c r="N6" s="82">
        <f>SUM(B6:M6)</f>
        <v>13996</v>
      </c>
      <c r="O6" s="83" t="s">
        <v>61</v>
      </c>
      <c r="P6" s="107" t="s">
        <v>61</v>
      </c>
      <c r="Q6" s="107" t="s">
        <v>61</v>
      </c>
      <c r="R6" s="107" t="s">
        <v>61</v>
      </c>
      <c r="S6" s="107" t="s">
        <v>61</v>
      </c>
      <c r="T6" s="108" t="s">
        <v>61</v>
      </c>
      <c r="U6" s="85">
        <f t="shared" ref="U6:U11" si="0">(N6)</f>
        <v>13996</v>
      </c>
      <c r="V6" s="161"/>
    </row>
    <row r="7" spans="1:22" s="143" customFormat="1" ht="21.75" customHeight="1" x14ac:dyDescent="0.2">
      <c r="A7" s="132" t="s">
        <v>20</v>
      </c>
      <c r="B7" s="17">
        <v>350</v>
      </c>
      <c r="C7" s="17">
        <v>1867</v>
      </c>
      <c r="D7" s="17">
        <v>922</v>
      </c>
      <c r="E7" s="17">
        <v>129</v>
      </c>
      <c r="F7" s="17">
        <v>1771</v>
      </c>
      <c r="G7" s="17">
        <v>894</v>
      </c>
      <c r="H7" s="17">
        <v>2086</v>
      </c>
      <c r="I7" s="17">
        <v>591</v>
      </c>
      <c r="J7" s="17">
        <v>2202</v>
      </c>
      <c r="K7" s="17">
        <v>0</v>
      </c>
      <c r="L7" s="17">
        <v>869</v>
      </c>
      <c r="M7" s="17">
        <v>809</v>
      </c>
      <c r="N7" s="82">
        <f t="shared" ref="N7:N25" si="1">SUM(B7:M7)</f>
        <v>12490</v>
      </c>
      <c r="O7" s="83" t="s">
        <v>61</v>
      </c>
      <c r="P7" s="107" t="s">
        <v>61</v>
      </c>
      <c r="Q7" s="107" t="s">
        <v>61</v>
      </c>
      <c r="R7" s="107" t="s">
        <v>61</v>
      </c>
      <c r="S7" s="107" t="s">
        <v>61</v>
      </c>
      <c r="T7" s="108" t="s">
        <v>61</v>
      </c>
      <c r="U7" s="85">
        <f t="shared" si="0"/>
        <v>12490</v>
      </c>
      <c r="V7" s="161"/>
    </row>
    <row r="8" spans="1:22" s="143" customFormat="1" ht="21.75" customHeight="1" x14ac:dyDescent="0.2">
      <c r="A8" s="132" t="s">
        <v>21</v>
      </c>
      <c r="B8" s="17">
        <v>210</v>
      </c>
      <c r="C8" s="17">
        <v>2186</v>
      </c>
      <c r="D8" s="17">
        <v>917</v>
      </c>
      <c r="E8" s="17">
        <v>147</v>
      </c>
      <c r="F8" s="17">
        <v>1846</v>
      </c>
      <c r="G8" s="17">
        <v>741</v>
      </c>
      <c r="H8" s="17">
        <v>1698</v>
      </c>
      <c r="I8" s="17">
        <v>547</v>
      </c>
      <c r="J8" s="17">
        <v>1044</v>
      </c>
      <c r="K8" s="17">
        <v>490</v>
      </c>
      <c r="L8" s="17">
        <v>803</v>
      </c>
      <c r="M8" s="17">
        <v>936</v>
      </c>
      <c r="N8" s="82">
        <f t="shared" si="1"/>
        <v>11565</v>
      </c>
      <c r="O8" s="83" t="s">
        <v>61</v>
      </c>
      <c r="P8" s="107" t="s">
        <v>61</v>
      </c>
      <c r="Q8" s="107" t="s">
        <v>61</v>
      </c>
      <c r="R8" s="107" t="s">
        <v>61</v>
      </c>
      <c r="S8" s="107" t="s">
        <v>61</v>
      </c>
      <c r="T8" s="108" t="s">
        <v>61</v>
      </c>
      <c r="U8" s="85">
        <f t="shared" si="0"/>
        <v>11565</v>
      </c>
      <c r="V8" s="161"/>
    </row>
    <row r="9" spans="1:22" s="149" customFormat="1" ht="21.75" customHeight="1" x14ac:dyDescent="0.2">
      <c r="A9" s="132" t="s">
        <v>22</v>
      </c>
      <c r="B9" s="17">
        <v>475</v>
      </c>
      <c r="C9" s="17">
        <v>961</v>
      </c>
      <c r="D9" s="17">
        <v>1648</v>
      </c>
      <c r="E9" s="17">
        <v>152</v>
      </c>
      <c r="F9" s="17">
        <v>2297</v>
      </c>
      <c r="G9" s="17">
        <v>652</v>
      </c>
      <c r="H9" s="17">
        <v>2027</v>
      </c>
      <c r="I9" s="17">
        <v>374</v>
      </c>
      <c r="J9" s="17">
        <v>722</v>
      </c>
      <c r="K9" s="17">
        <v>703</v>
      </c>
      <c r="L9" s="17">
        <v>613</v>
      </c>
      <c r="M9" s="17">
        <v>1784</v>
      </c>
      <c r="N9" s="82">
        <f t="shared" si="1"/>
        <v>12408</v>
      </c>
      <c r="O9" s="83" t="s">
        <v>61</v>
      </c>
      <c r="P9" s="107" t="s">
        <v>61</v>
      </c>
      <c r="Q9" s="107" t="s">
        <v>61</v>
      </c>
      <c r="R9" s="107" t="s">
        <v>61</v>
      </c>
      <c r="S9" s="107" t="s">
        <v>61</v>
      </c>
      <c r="T9" s="108" t="s">
        <v>61</v>
      </c>
      <c r="U9" s="85">
        <f t="shared" si="0"/>
        <v>12408</v>
      </c>
      <c r="V9" s="123"/>
    </row>
    <row r="10" spans="1:22" s="143" customFormat="1" ht="21.75" customHeight="1" x14ac:dyDescent="0.2">
      <c r="A10" s="92" t="s">
        <v>23</v>
      </c>
      <c r="B10" s="18">
        <v>294</v>
      </c>
      <c r="C10" s="18">
        <v>2687</v>
      </c>
      <c r="D10" s="18">
        <v>1023</v>
      </c>
      <c r="E10" s="18">
        <v>137</v>
      </c>
      <c r="F10" s="18">
        <v>2287</v>
      </c>
      <c r="G10" s="18">
        <v>599</v>
      </c>
      <c r="H10" s="18">
        <v>1538</v>
      </c>
      <c r="I10" s="18">
        <v>456</v>
      </c>
      <c r="J10" s="18">
        <v>743</v>
      </c>
      <c r="K10" s="18">
        <v>1285</v>
      </c>
      <c r="L10" s="18">
        <v>458</v>
      </c>
      <c r="M10" s="18">
        <v>5579</v>
      </c>
      <c r="N10" s="87">
        <f t="shared" si="1"/>
        <v>17086</v>
      </c>
      <c r="O10" s="88" t="s">
        <v>61</v>
      </c>
      <c r="P10" s="109" t="s">
        <v>61</v>
      </c>
      <c r="Q10" s="109" t="s">
        <v>61</v>
      </c>
      <c r="R10" s="109" t="s">
        <v>61</v>
      </c>
      <c r="S10" s="109" t="s">
        <v>61</v>
      </c>
      <c r="T10" s="110" t="s">
        <v>61</v>
      </c>
      <c r="U10" s="90">
        <f t="shared" si="0"/>
        <v>17086</v>
      </c>
      <c r="V10" s="161"/>
    </row>
    <row r="11" spans="1:22" s="143" customFormat="1" ht="21.75" customHeight="1" x14ac:dyDescent="0.2">
      <c r="A11" s="131" t="s">
        <v>24</v>
      </c>
      <c r="B11" s="17">
        <v>433</v>
      </c>
      <c r="C11" s="17">
        <v>2080</v>
      </c>
      <c r="D11" s="17">
        <v>504</v>
      </c>
      <c r="E11" s="17">
        <v>80</v>
      </c>
      <c r="F11" s="17">
        <v>2528</v>
      </c>
      <c r="G11" s="17">
        <v>685</v>
      </c>
      <c r="H11" s="17">
        <v>1953</v>
      </c>
      <c r="I11" s="17">
        <v>444</v>
      </c>
      <c r="J11" s="17">
        <v>811</v>
      </c>
      <c r="K11" s="17">
        <v>790</v>
      </c>
      <c r="L11" s="17">
        <v>1098</v>
      </c>
      <c r="M11" s="17">
        <v>2126</v>
      </c>
      <c r="N11" s="82">
        <f>SUM(B11:M11)</f>
        <v>13532</v>
      </c>
      <c r="O11" s="83" t="s">
        <v>61</v>
      </c>
      <c r="P11" s="107" t="s">
        <v>61</v>
      </c>
      <c r="Q11" s="107" t="s">
        <v>61</v>
      </c>
      <c r="R11" s="107" t="s">
        <v>61</v>
      </c>
      <c r="S11" s="107" t="s">
        <v>61</v>
      </c>
      <c r="T11" s="108" t="s">
        <v>61</v>
      </c>
      <c r="U11" s="85">
        <f t="shared" si="0"/>
        <v>13532</v>
      </c>
      <c r="V11" s="161"/>
    </row>
    <row r="12" spans="1:22" s="143" customFormat="1" ht="21.75" customHeight="1" x14ac:dyDescent="0.2">
      <c r="A12" s="132" t="s">
        <v>25</v>
      </c>
      <c r="B12" s="17">
        <v>458</v>
      </c>
      <c r="C12" s="17">
        <v>2373</v>
      </c>
      <c r="D12" s="17">
        <v>786</v>
      </c>
      <c r="E12" s="17">
        <v>56</v>
      </c>
      <c r="F12" s="17">
        <v>2398</v>
      </c>
      <c r="G12" s="17">
        <v>655</v>
      </c>
      <c r="H12" s="17">
        <v>1623</v>
      </c>
      <c r="I12" s="17">
        <v>454</v>
      </c>
      <c r="J12" s="17">
        <v>2324</v>
      </c>
      <c r="K12" s="17">
        <v>704</v>
      </c>
      <c r="L12" s="17">
        <v>693</v>
      </c>
      <c r="M12" s="17">
        <v>1337</v>
      </c>
      <c r="N12" s="82">
        <f t="shared" si="1"/>
        <v>13861</v>
      </c>
      <c r="O12" s="83" t="s">
        <v>61</v>
      </c>
      <c r="P12" s="107" t="s">
        <v>61</v>
      </c>
      <c r="Q12" s="107" t="s">
        <v>61</v>
      </c>
      <c r="R12" s="107" t="s">
        <v>61</v>
      </c>
      <c r="S12" s="107" t="s">
        <v>61</v>
      </c>
      <c r="T12" s="108" t="s">
        <v>61</v>
      </c>
      <c r="U12" s="85">
        <f t="shared" ref="U12:U22" si="2">(N12)</f>
        <v>13861</v>
      </c>
      <c r="V12" s="161"/>
    </row>
    <row r="13" spans="1:22" s="143" customFormat="1" ht="21.75" customHeight="1" x14ac:dyDescent="0.2">
      <c r="A13" s="132" t="s">
        <v>26</v>
      </c>
      <c r="B13" s="17">
        <v>753</v>
      </c>
      <c r="C13" s="17">
        <v>1518</v>
      </c>
      <c r="D13" s="17">
        <v>862</v>
      </c>
      <c r="E13" s="17">
        <v>0</v>
      </c>
      <c r="F13" s="17">
        <v>1681</v>
      </c>
      <c r="G13" s="17">
        <v>974</v>
      </c>
      <c r="H13" s="17">
        <v>1310</v>
      </c>
      <c r="I13" s="17">
        <v>468</v>
      </c>
      <c r="J13" s="17">
        <v>2520</v>
      </c>
      <c r="K13" s="17">
        <v>831</v>
      </c>
      <c r="L13" s="17">
        <v>895</v>
      </c>
      <c r="M13" s="17">
        <v>1395</v>
      </c>
      <c r="N13" s="82">
        <f t="shared" si="1"/>
        <v>13207</v>
      </c>
      <c r="O13" s="83" t="s">
        <v>61</v>
      </c>
      <c r="P13" s="107" t="s">
        <v>61</v>
      </c>
      <c r="Q13" s="107" t="s">
        <v>61</v>
      </c>
      <c r="R13" s="107" t="s">
        <v>61</v>
      </c>
      <c r="S13" s="107" t="s">
        <v>61</v>
      </c>
      <c r="T13" s="108" t="s">
        <v>61</v>
      </c>
      <c r="U13" s="85">
        <f t="shared" si="2"/>
        <v>13207</v>
      </c>
      <c r="V13" s="161"/>
    </row>
    <row r="14" spans="1:22" s="149" customFormat="1" ht="21.75" customHeight="1" x14ac:dyDescent="0.2">
      <c r="A14" s="132" t="s">
        <v>27</v>
      </c>
      <c r="B14" s="17">
        <v>582</v>
      </c>
      <c r="C14" s="17">
        <v>1413</v>
      </c>
      <c r="D14" s="17">
        <v>608</v>
      </c>
      <c r="E14" s="17">
        <v>3</v>
      </c>
      <c r="F14" s="17">
        <v>1883</v>
      </c>
      <c r="G14" s="17">
        <v>724</v>
      </c>
      <c r="H14" s="17">
        <v>819</v>
      </c>
      <c r="I14" s="17">
        <v>365</v>
      </c>
      <c r="J14" s="17">
        <v>1739</v>
      </c>
      <c r="K14" s="17">
        <v>707</v>
      </c>
      <c r="L14" s="17">
        <v>606</v>
      </c>
      <c r="M14" s="17">
        <v>1883</v>
      </c>
      <c r="N14" s="82">
        <f t="shared" si="1"/>
        <v>11332</v>
      </c>
      <c r="O14" s="83" t="s">
        <v>61</v>
      </c>
      <c r="P14" s="107" t="s">
        <v>61</v>
      </c>
      <c r="Q14" s="107" t="s">
        <v>61</v>
      </c>
      <c r="R14" s="107" t="s">
        <v>61</v>
      </c>
      <c r="S14" s="107" t="s">
        <v>61</v>
      </c>
      <c r="T14" s="108" t="s">
        <v>61</v>
      </c>
      <c r="U14" s="85">
        <f t="shared" si="2"/>
        <v>11332</v>
      </c>
      <c r="V14" s="123"/>
    </row>
    <row r="15" spans="1:22" s="143" customFormat="1" ht="21.75" customHeight="1" x14ac:dyDescent="0.2">
      <c r="A15" s="92">
        <v>2012</v>
      </c>
      <c r="B15" s="18">
        <v>660</v>
      </c>
      <c r="C15" s="18">
        <v>1375</v>
      </c>
      <c r="D15" s="18">
        <v>602</v>
      </c>
      <c r="E15" s="18">
        <v>130</v>
      </c>
      <c r="F15" s="18">
        <v>1722</v>
      </c>
      <c r="G15" s="18">
        <v>876</v>
      </c>
      <c r="H15" s="18">
        <v>937</v>
      </c>
      <c r="I15" s="18">
        <v>418</v>
      </c>
      <c r="J15" s="18">
        <v>2288</v>
      </c>
      <c r="K15" s="18">
        <v>522</v>
      </c>
      <c r="L15" s="18">
        <v>608</v>
      </c>
      <c r="M15" s="18">
        <v>1114</v>
      </c>
      <c r="N15" s="82">
        <f t="shared" si="1"/>
        <v>11252</v>
      </c>
      <c r="O15" s="88" t="s">
        <v>61</v>
      </c>
      <c r="P15" s="109" t="s">
        <v>61</v>
      </c>
      <c r="Q15" s="109" t="s">
        <v>61</v>
      </c>
      <c r="R15" s="109" t="s">
        <v>61</v>
      </c>
      <c r="S15" s="109" t="s">
        <v>61</v>
      </c>
      <c r="T15" s="110" t="s">
        <v>61</v>
      </c>
      <c r="U15" s="93">
        <f t="shared" si="2"/>
        <v>11252</v>
      </c>
      <c r="V15" s="161"/>
    </row>
    <row r="16" spans="1:22" s="143" customFormat="1" ht="21.75" customHeight="1" x14ac:dyDescent="0.2">
      <c r="A16" s="111">
        <v>2013</v>
      </c>
      <c r="B16" s="105">
        <v>374</v>
      </c>
      <c r="C16" s="106">
        <v>1093</v>
      </c>
      <c r="D16" s="106">
        <v>943</v>
      </c>
      <c r="E16" s="106">
        <v>307</v>
      </c>
      <c r="F16" s="106">
        <v>1650</v>
      </c>
      <c r="G16" s="106">
        <v>699</v>
      </c>
      <c r="H16" s="106">
        <v>936</v>
      </c>
      <c r="I16" s="106">
        <v>554</v>
      </c>
      <c r="J16" s="106">
        <v>1938</v>
      </c>
      <c r="K16" s="106">
        <v>709</v>
      </c>
      <c r="L16" s="106">
        <v>721</v>
      </c>
      <c r="M16" s="135">
        <v>1820</v>
      </c>
      <c r="N16" s="112">
        <f t="shared" si="1"/>
        <v>11744</v>
      </c>
      <c r="O16" s="113" t="s">
        <v>61</v>
      </c>
      <c r="P16" s="114" t="s">
        <v>61</v>
      </c>
      <c r="Q16" s="114" t="s">
        <v>61</v>
      </c>
      <c r="R16" s="114" t="s">
        <v>61</v>
      </c>
      <c r="S16" s="114" t="s">
        <v>61</v>
      </c>
      <c r="T16" s="113" t="s">
        <v>61</v>
      </c>
      <c r="U16" s="105">
        <f t="shared" si="2"/>
        <v>11744</v>
      </c>
      <c r="V16" s="161"/>
    </row>
    <row r="17" spans="1:22" s="143" customFormat="1" ht="21.75" customHeight="1" x14ac:dyDescent="0.2">
      <c r="A17" s="132">
        <v>2014</v>
      </c>
      <c r="B17" s="85">
        <v>900</v>
      </c>
      <c r="C17" s="91">
        <v>563</v>
      </c>
      <c r="D17" s="91">
        <v>855</v>
      </c>
      <c r="E17" s="91">
        <v>347</v>
      </c>
      <c r="F17" s="91">
        <v>2042</v>
      </c>
      <c r="G17" s="91">
        <v>432</v>
      </c>
      <c r="H17" s="91">
        <v>772</v>
      </c>
      <c r="I17" s="91">
        <v>427</v>
      </c>
      <c r="J17" s="91">
        <v>2156</v>
      </c>
      <c r="K17" s="91">
        <v>563</v>
      </c>
      <c r="L17" s="91">
        <v>641</v>
      </c>
      <c r="M17" s="91">
        <v>1559</v>
      </c>
      <c r="N17" s="82">
        <f t="shared" si="1"/>
        <v>11257</v>
      </c>
      <c r="O17" s="83" t="s">
        <v>61</v>
      </c>
      <c r="P17" s="107" t="s">
        <v>61</v>
      </c>
      <c r="Q17" s="107" t="s">
        <v>61</v>
      </c>
      <c r="R17" s="107" t="s">
        <v>61</v>
      </c>
      <c r="S17" s="129" t="s">
        <v>61</v>
      </c>
      <c r="T17" s="83" t="s">
        <v>61</v>
      </c>
      <c r="U17" s="91">
        <f t="shared" si="2"/>
        <v>11257</v>
      </c>
      <c r="V17" s="161"/>
    </row>
    <row r="18" spans="1:22" s="143" customFormat="1" ht="21.75" customHeight="1" x14ac:dyDescent="0.2">
      <c r="A18" s="132">
        <v>2015</v>
      </c>
      <c r="B18" s="85">
        <v>920</v>
      </c>
      <c r="C18" s="91">
        <v>1707</v>
      </c>
      <c r="D18" s="91">
        <v>848</v>
      </c>
      <c r="E18" s="91">
        <v>452</v>
      </c>
      <c r="F18" s="91">
        <v>1287</v>
      </c>
      <c r="G18" s="91">
        <v>501</v>
      </c>
      <c r="H18" s="91">
        <v>894</v>
      </c>
      <c r="I18" s="91">
        <v>198</v>
      </c>
      <c r="J18" s="91">
        <v>2001</v>
      </c>
      <c r="K18" s="91">
        <v>540</v>
      </c>
      <c r="L18" s="91">
        <v>419</v>
      </c>
      <c r="M18" s="91">
        <v>1697</v>
      </c>
      <c r="N18" s="82">
        <f t="shared" si="1"/>
        <v>11464</v>
      </c>
      <c r="O18" s="83" t="s">
        <v>61</v>
      </c>
      <c r="P18" s="107" t="s">
        <v>61</v>
      </c>
      <c r="Q18" s="107" t="s">
        <v>61</v>
      </c>
      <c r="R18" s="107" t="s">
        <v>61</v>
      </c>
      <c r="S18" s="129" t="s">
        <v>61</v>
      </c>
      <c r="T18" s="83" t="s">
        <v>61</v>
      </c>
      <c r="U18" s="91">
        <f t="shared" si="2"/>
        <v>11464</v>
      </c>
      <c r="V18" s="161"/>
    </row>
    <row r="19" spans="1:22" s="143" customFormat="1" ht="21.75" customHeight="1" x14ac:dyDescent="0.2">
      <c r="A19" s="132">
        <v>2016</v>
      </c>
      <c r="B19" s="91">
        <v>771</v>
      </c>
      <c r="C19" s="91">
        <v>1613</v>
      </c>
      <c r="D19" s="91">
        <v>850</v>
      </c>
      <c r="E19" s="91">
        <v>291</v>
      </c>
      <c r="F19" s="91">
        <v>1599</v>
      </c>
      <c r="G19" s="91">
        <v>371</v>
      </c>
      <c r="H19" s="91">
        <v>855</v>
      </c>
      <c r="I19" s="91">
        <v>200</v>
      </c>
      <c r="J19" s="91">
        <v>2118</v>
      </c>
      <c r="K19" s="91">
        <v>508</v>
      </c>
      <c r="L19" s="91">
        <v>351</v>
      </c>
      <c r="M19" s="147">
        <v>1644</v>
      </c>
      <c r="N19" s="82">
        <f>SUM(B19:M19)</f>
        <v>11171</v>
      </c>
      <c r="O19" s="83" t="s">
        <v>61</v>
      </c>
      <c r="P19" s="107" t="s">
        <v>61</v>
      </c>
      <c r="Q19" s="107" t="s">
        <v>61</v>
      </c>
      <c r="R19" s="107" t="s">
        <v>61</v>
      </c>
      <c r="S19" s="129" t="s">
        <v>61</v>
      </c>
      <c r="T19" s="83" t="s">
        <v>61</v>
      </c>
      <c r="U19" s="91">
        <f t="shared" si="2"/>
        <v>11171</v>
      </c>
      <c r="V19" s="161"/>
    </row>
    <row r="20" spans="1:22" s="143" customFormat="1" ht="21.75" customHeight="1" x14ac:dyDescent="0.2">
      <c r="A20" s="86">
        <v>2017</v>
      </c>
      <c r="B20" s="90">
        <v>744</v>
      </c>
      <c r="C20" s="93">
        <v>977</v>
      </c>
      <c r="D20" s="93">
        <v>751</v>
      </c>
      <c r="E20" s="93">
        <v>562</v>
      </c>
      <c r="F20" s="93">
        <v>1461</v>
      </c>
      <c r="G20" s="93">
        <v>387</v>
      </c>
      <c r="H20" s="93">
        <v>729</v>
      </c>
      <c r="I20" s="93">
        <v>322</v>
      </c>
      <c r="J20" s="93">
        <v>2041</v>
      </c>
      <c r="K20" s="93">
        <v>354</v>
      </c>
      <c r="L20" s="93">
        <v>367</v>
      </c>
      <c r="M20" s="93">
        <v>1179</v>
      </c>
      <c r="N20" s="87">
        <f>SUM(B20:M20)</f>
        <v>9874</v>
      </c>
      <c r="O20" s="88" t="s">
        <v>61</v>
      </c>
      <c r="P20" s="109" t="s">
        <v>61</v>
      </c>
      <c r="Q20" s="109" t="s">
        <v>61</v>
      </c>
      <c r="R20" s="109" t="s">
        <v>61</v>
      </c>
      <c r="S20" s="133" t="s">
        <v>61</v>
      </c>
      <c r="T20" s="134" t="s">
        <v>61</v>
      </c>
      <c r="U20" s="93">
        <f t="shared" si="2"/>
        <v>9874</v>
      </c>
      <c r="V20" s="161"/>
    </row>
    <row r="21" spans="1:22" s="143" customFormat="1" ht="21.75" customHeight="1" x14ac:dyDescent="0.2">
      <c r="A21" s="81">
        <v>2018</v>
      </c>
      <c r="B21" s="85">
        <v>1274</v>
      </c>
      <c r="C21" s="91">
        <v>996</v>
      </c>
      <c r="D21" s="91">
        <v>843</v>
      </c>
      <c r="E21" s="91">
        <v>365</v>
      </c>
      <c r="F21" s="91">
        <v>1252</v>
      </c>
      <c r="G21" s="91">
        <v>406</v>
      </c>
      <c r="H21" s="91">
        <v>825</v>
      </c>
      <c r="I21" s="91">
        <v>228</v>
      </c>
      <c r="J21" s="91">
        <v>2184</v>
      </c>
      <c r="K21" s="91">
        <v>320</v>
      </c>
      <c r="L21" s="91">
        <v>382</v>
      </c>
      <c r="M21" s="91">
        <v>1334</v>
      </c>
      <c r="N21" s="82">
        <f t="shared" si="1"/>
        <v>10409</v>
      </c>
      <c r="O21" s="83" t="s">
        <v>61</v>
      </c>
      <c r="P21" s="107" t="s">
        <v>61</v>
      </c>
      <c r="Q21" s="107" t="s">
        <v>61</v>
      </c>
      <c r="R21" s="107" t="s">
        <v>61</v>
      </c>
      <c r="S21" s="129" t="s">
        <v>61</v>
      </c>
      <c r="T21" s="128" t="s">
        <v>61</v>
      </c>
      <c r="U21" s="91">
        <f t="shared" si="2"/>
        <v>10409</v>
      </c>
      <c r="V21" s="161"/>
    </row>
    <row r="22" spans="1:22" s="143" customFormat="1" ht="21.75" customHeight="1" x14ac:dyDescent="0.2">
      <c r="A22" s="132">
        <v>2019</v>
      </c>
      <c r="B22" s="85">
        <v>1093</v>
      </c>
      <c r="C22" s="91">
        <v>1012</v>
      </c>
      <c r="D22" s="91">
        <v>711</v>
      </c>
      <c r="E22" s="91">
        <v>509</v>
      </c>
      <c r="F22" s="91">
        <v>1455</v>
      </c>
      <c r="G22" s="91">
        <v>345</v>
      </c>
      <c r="H22" s="91">
        <v>671</v>
      </c>
      <c r="I22" s="91">
        <v>392</v>
      </c>
      <c r="J22" s="91">
        <v>1975</v>
      </c>
      <c r="K22" s="91">
        <v>343</v>
      </c>
      <c r="L22" s="91">
        <v>367</v>
      </c>
      <c r="M22" s="147">
        <v>2031</v>
      </c>
      <c r="N22" s="82">
        <f t="shared" si="1"/>
        <v>10904</v>
      </c>
      <c r="O22" s="83" t="s">
        <v>61</v>
      </c>
      <c r="P22" s="184" t="s">
        <v>61</v>
      </c>
      <c r="Q22" s="107" t="s">
        <v>61</v>
      </c>
      <c r="R22" s="107" t="s">
        <v>61</v>
      </c>
      <c r="S22" s="129" t="s">
        <v>61</v>
      </c>
      <c r="T22" s="83" t="s">
        <v>61</v>
      </c>
      <c r="U22" s="85">
        <f t="shared" si="2"/>
        <v>10904</v>
      </c>
      <c r="V22" s="161"/>
    </row>
    <row r="23" spans="1:22" s="143" customFormat="1" ht="21.75" customHeight="1" x14ac:dyDescent="0.2">
      <c r="A23" s="81">
        <v>2020</v>
      </c>
      <c r="B23" s="85">
        <v>793</v>
      </c>
      <c r="C23" s="91">
        <v>257</v>
      </c>
      <c r="D23" s="91">
        <v>636</v>
      </c>
      <c r="E23" s="91">
        <v>363</v>
      </c>
      <c r="F23" s="91">
        <v>461</v>
      </c>
      <c r="G23" s="91">
        <v>285</v>
      </c>
      <c r="H23" s="91">
        <v>447</v>
      </c>
      <c r="I23" s="91">
        <v>65</v>
      </c>
      <c r="J23" s="91">
        <v>1491</v>
      </c>
      <c r="K23" s="91">
        <v>98</v>
      </c>
      <c r="L23" s="91">
        <v>424</v>
      </c>
      <c r="M23" s="91">
        <v>1497</v>
      </c>
      <c r="N23" s="82">
        <f t="shared" si="1"/>
        <v>6817</v>
      </c>
      <c r="O23" s="83" t="s">
        <v>61</v>
      </c>
      <c r="P23" s="107" t="s">
        <v>61</v>
      </c>
      <c r="Q23" s="107" t="s">
        <v>61</v>
      </c>
      <c r="R23" s="107" t="s">
        <v>61</v>
      </c>
      <c r="S23" s="129" t="s">
        <v>61</v>
      </c>
      <c r="T23" s="83" t="s">
        <v>61</v>
      </c>
      <c r="U23" s="85">
        <f>N23</f>
        <v>6817</v>
      </c>
      <c r="V23" s="161"/>
    </row>
    <row r="24" spans="1:22" s="143" customFormat="1" ht="21.75" customHeight="1" x14ac:dyDescent="0.2">
      <c r="A24" s="132">
        <v>2021</v>
      </c>
      <c r="B24" s="85">
        <v>727</v>
      </c>
      <c r="C24" s="91">
        <v>376</v>
      </c>
      <c r="D24" s="91">
        <v>596</v>
      </c>
      <c r="E24" s="91">
        <v>490</v>
      </c>
      <c r="F24" s="91">
        <v>744</v>
      </c>
      <c r="G24" s="91">
        <v>219</v>
      </c>
      <c r="H24" s="91">
        <v>415</v>
      </c>
      <c r="I24" s="91">
        <v>112</v>
      </c>
      <c r="J24" s="91">
        <v>1021</v>
      </c>
      <c r="K24" s="91">
        <v>187</v>
      </c>
      <c r="L24" s="91">
        <v>333</v>
      </c>
      <c r="M24" s="91">
        <v>754</v>
      </c>
      <c r="N24" s="82">
        <f t="shared" si="1"/>
        <v>5974</v>
      </c>
      <c r="O24" s="83" t="s">
        <v>61</v>
      </c>
      <c r="P24" s="107" t="s">
        <v>61</v>
      </c>
      <c r="Q24" s="107" t="s">
        <v>61</v>
      </c>
      <c r="R24" s="107" t="s">
        <v>61</v>
      </c>
      <c r="S24" s="129" t="s">
        <v>61</v>
      </c>
      <c r="T24" s="83" t="s">
        <v>61</v>
      </c>
      <c r="U24" s="85">
        <f>N24</f>
        <v>5974</v>
      </c>
      <c r="V24" s="123"/>
    </row>
    <row r="25" spans="1:22" s="143" customFormat="1" ht="21.75" customHeight="1" x14ac:dyDescent="0.2">
      <c r="A25" s="86">
        <v>2022</v>
      </c>
      <c r="B25" s="90">
        <v>669</v>
      </c>
      <c r="C25" s="93">
        <v>447</v>
      </c>
      <c r="D25" s="93">
        <v>522</v>
      </c>
      <c r="E25" s="93">
        <v>336</v>
      </c>
      <c r="F25" s="93">
        <v>785</v>
      </c>
      <c r="G25" s="93">
        <v>173</v>
      </c>
      <c r="H25" s="93">
        <v>404</v>
      </c>
      <c r="I25" s="93">
        <v>285</v>
      </c>
      <c r="J25" s="93">
        <v>918</v>
      </c>
      <c r="K25" s="93">
        <v>132</v>
      </c>
      <c r="L25" s="93">
        <v>487</v>
      </c>
      <c r="M25" s="93">
        <v>1620</v>
      </c>
      <c r="N25" s="87">
        <f t="shared" si="1"/>
        <v>6778</v>
      </c>
      <c r="O25" s="88" t="s">
        <v>61</v>
      </c>
      <c r="P25" s="109" t="s">
        <v>61</v>
      </c>
      <c r="Q25" s="109" t="s">
        <v>61</v>
      </c>
      <c r="R25" s="109" t="s">
        <v>61</v>
      </c>
      <c r="S25" s="133" t="s">
        <v>61</v>
      </c>
      <c r="T25" s="88" t="s">
        <v>61</v>
      </c>
      <c r="U25" s="90">
        <f>N25</f>
        <v>6778</v>
      </c>
      <c r="V25" s="123"/>
    </row>
    <row r="26" spans="1:22" s="143" customFormat="1" ht="21.75" customHeight="1" x14ac:dyDescent="0.2">
      <c r="A26" s="202">
        <v>2023</v>
      </c>
      <c r="B26" s="198">
        <v>736</v>
      </c>
      <c r="C26" s="91">
        <v>131</v>
      </c>
      <c r="D26" s="91">
        <v>1241</v>
      </c>
      <c r="E26" s="91">
        <v>354</v>
      </c>
      <c r="F26" s="91">
        <v>196</v>
      </c>
      <c r="G26" s="91">
        <v>492</v>
      </c>
      <c r="H26" s="91">
        <v>550</v>
      </c>
      <c r="I26" s="91">
        <v>476</v>
      </c>
      <c r="J26" s="91">
        <v>902</v>
      </c>
      <c r="K26" s="91">
        <v>568</v>
      </c>
      <c r="L26" s="91">
        <v>211</v>
      </c>
      <c r="M26" s="91">
        <v>615</v>
      </c>
      <c r="N26" s="82">
        <v>6472</v>
      </c>
      <c r="O26" s="88" t="s">
        <v>61</v>
      </c>
      <c r="P26" s="109" t="s">
        <v>61</v>
      </c>
      <c r="Q26" s="109" t="s">
        <v>61</v>
      </c>
      <c r="R26" s="109" t="s">
        <v>61</v>
      </c>
      <c r="S26" s="133" t="s">
        <v>61</v>
      </c>
      <c r="T26" s="88" t="s">
        <v>61</v>
      </c>
      <c r="U26" s="90">
        <f>N26</f>
        <v>6472</v>
      </c>
      <c r="V26" s="123"/>
    </row>
    <row r="27" spans="1:22" s="143" customFormat="1" ht="12.75" customHeight="1" x14ac:dyDescent="0.2">
      <c r="A27" s="94" t="s">
        <v>28</v>
      </c>
      <c r="B27" s="85"/>
      <c r="C27" s="106"/>
      <c r="D27" s="106"/>
      <c r="E27" s="106"/>
      <c r="F27" s="106"/>
      <c r="G27" s="106"/>
      <c r="H27" s="106"/>
      <c r="I27" s="106"/>
      <c r="J27" s="106"/>
      <c r="K27" s="136"/>
      <c r="L27" s="136"/>
      <c r="M27" s="137"/>
      <c r="N27" s="138"/>
      <c r="O27" s="113"/>
      <c r="P27" s="114"/>
      <c r="Q27" s="114"/>
      <c r="R27" s="114"/>
      <c r="S27" s="139"/>
      <c r="T27" s="124"/>
      <c r="U27" s="105"/>
      <c r="V27" s="161"/>
    </row>
    <row r="28" spans="1:22" s="143" customFormat="1" ht="12.75" customHeight="1" x14ac:dyDescent="0.2">
      <c r="A28" s="81" t="s">
        <v>29</v>
      </c>
      <c r="B28" s="85">
        <f>IFERROR(B26/B25*100-100,"--")</f>
        <v>10.014947683109114</v>
      </c>
      <c r="C28" s="91">
        <f t="shared" ref="C28:U28" si="3">IFERROR(C26/C25*100-100,"--")</f>
        <v>-70.693512304250561</v>
      </c>
      <c r="D28" s="91">
        <f t="shared" si="3"/>
        <v>137.73946360153255</v>
      </c>
      <c r="E28" s="91">
        <f t="shared" si="3"/>
        <v>5.3571428571428612</v>
      </c>
      <c r="F28" s="91">
        <f t="shared" si="3"/>
        <v>-75.031847133757964</v>
      </c>
      <c r="G28" s="91">
        <f t="shared" si="3"/>
        <v>184.39306358381504</v>
      </c>
      <c r="H28" s="91">
        <f t="shared" si="3"/>
        <v>36.138613861386148</v>
      </c>
      <c r="I28" s="91">
        <f t="shared" si="3"/>
        <v>67.017543859649123</v>
      </c>
      <c r="J28" s="91">
        <f t="shared" si="3"/>
        <v>-1.7429193899782121</v>
      </c>
      <c r="K28" s="91">
        <f t="shared" si="3"/>
        <v>330.30303030303025</v>
      </c>
      <c r="L28" s="91">
        <f t="shared" si="3"/>
        <v>-56.673511293634498</v>
      </c>
      <c r="M28" s="91">
        <f t="shared" si="3"/>
        <v>-62.037037037037038</v>
      </c>
      <c r="N28" s="99">
        <f t="shared" si="3"/>
        <v>-4.5146060784892228</v>
      </c>
      <c r="O28" s="83" t="s">
        <v>61</v>
      </c>
      <c r="P28" s="84" t="s">
        <v>61</v>
      </c>
      <c r="Q28" s="84" t="s">
        <v>61</v>
      </c>
      <c r="R28" s="84" t="s">
        <v>61</v>
      </c>
      <c r="S28" s="128" t="s">
        <v>61</v>
      </c>
      <c r="T28" s="108" t="s">
        <v>61</v>
      </c>
      <c r="U28" s="126">
        <f t="shared" si="3"/>
        <v>-4.5146060784892228</v>
      </c>
      <c r="V28" s="161"/>
    </row>
    <row r="29" spans="1:22" s="143" customFormat="1" ht="12.75" customHeight="1" x14ac:dyDescent="0.2">
      <c r="A29" s="81" t="s">
        <v>30</v>
      </c>
      <c r="B29" s="85">
        <f>IFERROR(B26/B21*100-100,"--")</f>
        <v>-42.229199372056513</v>
      </c>
      <c r="C29" s="91">
        <f t="shared" ref="C29:U29" si="4">IFERROR(C26/C21*100-100,"--")</f>
        <v>-86.847389558232933</v>
      </c>
      <c r="D29" s="91">
        <f t="shared" si="4"/>
        <v>47.212336892052207</v>
      </c>
      <c r="E29" s="91">
        <f t="shared" si="4"/>
        <v>-3.0136986301369859</v>
      </c>
      <c r="F29" s="91">
        <f t="shared" si="4"/>
        <v>-84.345047923322682</v>
      </c>
      <c r="G29" s="91">
        <f t="shared" si="4"/>
        <v>21.182266009852228</v>
      </c>
      <c r="H29" s="91">
        <f t="shared" si="4"/>
        <v>-33.333333333333343</v>
      </c>
      <c r="I29" s="91">
        <f t="shared" si="4"/>
        <v>108.7719298245614</v>
      </c>
      <c r="J29" s="91">
        <f t="shared" si="4"/>
        <v>-58.699633699633701</v>
      </c>
      <c r="K29" s="91">
        <f t="shared" si="4"/>
        <v>77.5</v>
      </c>
      <c r="L29" s="91">
        <f t="shared" si="4"/>
        <v>-44.764397905759154</v>
      </c>
      <c r="M29" s="91">
        <f t="shared" si="4"/>
        <v>-53.898050974512742</v>
      </c>
      <c r="N29" s="99">
        <f t="shared" si="4"/>
        <v>-37.823037755788256</v>
      </c>
      <c r="O29" s="83" t="s">
        <v>61</v>
      </c>
      <c r="P29" s="84" t="s">
        <v>61</v>
      </c>
      <c r="Q29" s="84" t="s">
        <v>61</v>
      </c>
      <c r="R29" s="84" t="s">
        <v>61</v>
      </c>
      <c r="S29" s="128" t="s">
        <v>61</v>
      </c>
      <c r="T29" s="108" t="s">
        <v>61</v>
      </c>
      <c r="U29" s="126">
        <f t="shared" si="4"/>
        <v>-37.823037755788256</v>
      </c>
      <c r="V29" s="161"/>
    </row>
    <row r="30" spans="1:22" s="143" customFormat="1" ht="12.75" customHeight="1" x14ac:dyDescent="0.2">
      <c r="A30" s="81" t="s">
        <v>31</v>
      </c>
      <c r="B30" s="85">
        <f>IFERROR(B26/B16*100-100,"--")</f>
        <v>96.791443850267399</v>
      </c>
      <c r="C30" s="91">
        <f t="shared" ref="C30:U30" si="5">IFERROR(C26/C16*100-100,"--")</f>
        <v>-88.01463860933211</v>
      </c>
      <c r="D30" s="91">
        <f t="shared" si="5"/>
        <v>31.601272534464471</v>
      </c>
      <c r="E30" s="91">
        <f t="shared" si="5"/>
        <v>15.309446254071673</v>
      </c>
      <c r="F30" s="91">
        <f t="shared" si="5"/>
        <v>-88.121212121212125</v>
      </c>
      <c r="G30" s="91">
        <f t="shared" si="5"/>
        <v>-29.613733905579394</v>
      </c>
      <c r="H30" s="91">
        <f t="shared" si="5"/>
        <v>-41.239316239316238</v>
      </c>
      <c r="I30" s="91">
        <f t="shared" si="5"/>
        <v>-14.079422382671481</v>
      </c>
      <c r="J30" s="91">
        <f t="shared" si="5"/>
        <v>-53.457172342621256</v>
      </c>
      <c r="K30" s="91">
        <f t="shared" si="5"/>
        <v>-19.887165021156562</v>
      </c>
      <c r="L30" s="91">
        <f t="shared" si="5"/>
        <v>-70.735090152565874</v>
      </c>
      <c r="M30" s="91">
        <f t="shared" si="5"/>
        <v>-66.208791208791212</v>
      </c>
      <c r="N30" s="99">
        <f t="shared" si="5"/>
        <v>-44.891008174386926</v>
      </c>
      <c r="O30" s="83" t="s">
        <v>61</v>
      </c>
      <c r="P30" s="84" t="s">
        <v>61</v>
      </c>
      <c r="Q30" s="84" t="s">
        <v>61</v>
      </c>
      <c r="R30" s="84" t="s">
        <v>61</v>
      </c>
      <c r="S30" s="128" t="s">
        <v>61</v>
      </c>
      <c r="T30" s="108" t="s">
        <v>61</v>
      </c>
      <c r="U30" s="126">
        <f t="shared" si="5"/>
        <v>-44.891008174386926</v>
      </c>
      <c r="V30" s="161"/>
    </row>
    <row r="31" spans="1:22" s="143" customFormat="1" ht="12.75" customHeight="1" x14ac:dyDescent="0.2">
      <c r="A31" s="81" t="s">
        <v>35</v>
      </c>
      <c r="B31" s="85">
        <f>IFERROR(B26/B6*100-100,"--")</f>
        <v>-5.0322580645161281</v>
      </c>
      <c r="C31" s="91">
        <f t="shared" ref="C31:U31" si="6">IFERROR(C26/C6*100-100,"--")</f>
        <v>-93.543617545588958</v>
      </c>
      <c r="D31" s="91">
        <f t="shared" si="6"/>
        <v>-2.0520915548539875</v>
      </c>
      <c r="E31" s="91">
        <f t="shared" si="6"/>
        <v>-4.3243243243243228</v>
      </c>
      <c r="F31" s="91">
        <f t="shared" si="6"/>
        <v>-89.159292035398238</v>
      </c>
      <c r="G31" s="91">
        <f t="shared" si="6"/>
        <v>-54.903758020164986</v>
      </c>
      <c r="H31" s="91">
        <f t="shared" si="6"/>
        <v>-76.881042454812956</v>
      </c>
      <c r="I31" s="91">
        <f t="shared" si="6"/>
        <v>-0.8333333333333286</v>
      </c>
      <c r="J31" s="91">
        <f t="shared" si="6"/>
        <v>-64.957264957264954</v>
      </c>
      <c r="K31" s="91">
        <f t="shared" si="6"/>
        <v>242.16867469879514</v>
      </c>
      <c r="L31" s="91">
        <f t="shared" si="6"/>
        <v>-26.480836236933797</v>
      </c>
      <c r="M31" s="91">
        <f t="shared" si="6"/>
        <v>-20.129870129870127</v>
      </c>
      <c r="N31" s="160">
        <f t="shared" si="6"/>
        <v>-53.758216633323805</v>
      </c>
      <c r="O31" s="83" t="s">
        <v>61</v>
      </c>
      <c r="P31" s="84" t="s">
        <v>61</v>
      </c>
      <c r="Q31" s="84" t="s">
        <v>61</v>
      </c>
      <c r="R31" s="84" t="s">
        <v>61</v>
      </c>
      <c r="S31" s="128" t="s">
        <v>61</v>
      </c>
      <c r="T31" s="108" t="s">
        <v>61</v>
      </c>
      <c r="U31" s="126">
        <f t="shared" si="6"/>
        <v>-53.758216633323805</v>
      </c>
      <c r="V31" s="161"/>
    </row>
    <row r="32" spans="1:22" s="143" customFormat="1" ht="13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84"/>
      <c r="Q32" s="107"/>
      <c r="R32" s="107"/>
      <c r="S32" s="107"/>
      <c r="T32" s="107"/>
      <c r="U32" s="123"/>
      <c r="V32" s="161"/>
    </row>
    <row r="33" spans="1:22" s="143" customFormat="1" ht="13.5" customHeight="1" x14ac:dyDescent="0.2">
      <c r="A33" s="212" t="str">
        <f>Annual!A33</f>
        <v>Source: Connecticut Board of Regents for Higher Education's Banner administrative data system,  SWRXS09 non-credit registration data extracted in November 2023 for the previous AY year.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161"/>
    </row>
    <row r="34" spans="1:22" s="143" customFormat="1" ht="13.5" customHeight="1" x14ac:dyDescent="0.2">
      <c r="A34" s="212" t="s">
        <v>62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161"/>
    </row>
    <row r="35" spans="1:22" s="157" customFormat="1" ht="27" customHeight="1" x14ac:dyDescent="0.2">
      <c r="A35" s="213" t="s">
        <v>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161"/>
    </row>
    <row r="36" spans="1:22" s="143" customFormat="1" ht="13.5" customHeight="1" x14ac:dyDescent="0.2">
      <c r="A36" s="140" t="s">
        <v>51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  <c r="V36" s="161"/>
    </row>
    <row r="37" spans="1:22" s="143" customFormat="1" ht="13.5" customHeight="1" x14ac:dyDescent="0.2">
      <c r="A37" s="215" t="str">
        <f>Annual!$A$37</f>
        <v xml:space="preserve">Produced by the Connecticut State Colleges and Universities, Office of Decision Support &amp; Institutional Research, November 17, 2022.  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161"/>
    </row>
    <row r="38" spans="1:22" s="143" customFormat="1" ht="13.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61"/>
    </row>
    <row r="39" spans="1:22" s="143" customForma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61"/>
    </row>
    <row r="40" spans="1:22" s="143" customFormat="1" ht="19.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61"/>
    </row>
    <row r="41" spans="1:22" s="143" customFormat="1" ht="19.5" customHeight="1" x14ac:dyDescent="0.3">
      <c r="A41" s="221" t="s">
        <v>73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161"/>
    </row>
    <row r="42" spans="1:22" s="143" customFormat="1" ht="19.5" customHeight="1" x14ac:dyDescent="0.3">
      <c r="A42" s="145" t="s">
        <v>38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61"/>
    </row>
    <row r="43" spans="1:22" s="143" customFormat="1" ht="19.5" customHeight="1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61"/>
    </row>
    <row r="44" spans="1:22" s="143" customFormat="1" ht="21.75" customHeight="1" x14ac:dyDescent="0.2">
      <c r="A44" s="116" t="s">
        <v>0</v>
      </c>
      <c r="B44" s="216" t="s">
        <v>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17"/>
      <c r="P44" s="216" t="s">
        <v>2</v>
      </c>
      <c r="Q44" s="217"/>
      <c r="R44" s="217"/>
      <c r="S44" s="217"/>
      <c r="T44" s="218"/>
      <c r="U44" s="219" t="s">
        <v>71</v>
      </c>
      <c r="V44" s="161"/>
    </row>
    <row r="45" spans="1:22" s="143" customFormat="1" ht="85.5" customHeight="1" x14ac:dyDescent="0.2">
      <c r="A45" s="116"/>
      <c r="B45" s="119" t="s">
        <v>3</v>
      </c>
      <c r="C45" s="119" t="s">
        <v>4</v>
      </c>
      <c r="D45" s="119" t="s">
        <v>5</v>
      </c>
      <c r="E45" s="119" t="s">
        <v>6</v>
      </c>
      <c r="F45" s="119" t="s">
        <v>7</v>
      </c>
      <c r="G45" s="119" t="s">
        <v>8</v>
      </c>
      <c r="H45" s="119" t="s">
        <v>9</v>
      </c>
      <c r="I45" s="119" t="s">
        <v>10</v>
      </c>
      <c r="J45" s="119" t="s">
        <v>11</v>
      </c>
      <c r="K45" s="120" t="s">
        <v>12</v>
      </c>
      <c r="L45" s="120" t="s">
        <v>13</v>
      </c>
      <c r="M45" s="120" t="s">
        <v>14</v>
      </c>
      <c r="N45" s="121" t="s">
        <v>68</v>
      </c>
      <c r="O45" s="122" t="s">
        <v>70</v>
      </c>
      <c r="P45" s="120" t="s">
        <v>15</v>
      </c>
      <c r="Q45" s="120" t="s">
        <v>16</v>
      </c>
      <c r="R45" s="120" t="s">
        <v>17</v>
      </c>
      <c r="S45" s="120" t="s">
        <v>18</v>
      </c>
      <c r="T45" s="121" t="s">
        <v>66</v>
      </c>
      <c r="U45" s="220"/>
      <c r="V45" s="161"/>
    </row>
    <row r="46" spans="1:22" s="143" customFormat="1" ht="21.75" customHeight="1" x14ac:dyDescent="0.2">
      <c r="A46" s="131" t="s">
        <v>19</v>
      </c>
      <c r="B46" s="17">
        <v>475</v>
      </c>
      <c r="C46" s="17">
        <v>261</v>
      </c>
      <c r="D46" s="17">
        <v>1019</v>
      </c>
      <c r="E46" s="17">
        <v>347</v>
      </c>
      <c r="F46" s="17">
        <v>2514</v>
      </c>
      <c r="G46" s="17">
        <v>454</v>
      </c>
      <c r="H46" s="17">
        <v>788</v>
      </c>
      <c r="I46" s="17">
        <v>349</v>
      </c>
      <c r="J46" s="17">
        <v>2633</v>
      </c>
      <c r="K46" s="17">
        <v>1333</v>
      </c>
      <c r="L46" s="17">
        <v>1037</v>
      </c>
      <c r="M46" s="17">
        <v>562</v>
      </c>
      <c r="N46" s="82">
        <f>SUM(A46:L46)</f>
        <v>11210</v>
      </c>
      <c r="O46" s="83" t="s">
        <v>61</v>
      </c>
      <c r="P46" s="107" t="s">
        <v>61</v>
      </c>
      <c r="Q46" s="107" t="s">
        <v>61</v>
      </c>
      <c r="R46" s="107" t="s">
        <v>61</v>
      </c>
      <c r="S46" s="107" t="s">
        <v>61</v>
      </c>
      <c r="T46" s="108" t="s">
        <v>61</v>
      </c>
      <c r="U46" s="85">
        <f t="shared" ref="U46:U51" si="7">(N46)</f>
        <v>11210</v>
      </c>
      <c r="V46" s="161"/>
    </row>
    <row r="47" spans="1:22" s="143" customFormat="1" ht="21.75" customHeight="1" x14ac:dyDescent="0.2">
      <c r="A47" s="132" t="s">
        <v>20</v>
      </c>
      <c r="B47" s="17">
        <v>424</v>
      </c>
      <c r="C47" s="17">
        <v>419</v>
      </c>
      <c r="D47" s="17">
        <v>700</v>
      </c>
      <c r="E47" s="17">
        <v>169</v>
      </c>
      <c r="F47" s="17">
        <v>2535</v>
      </c>
      <c r="G47" s="17">
        <v>1099</v>
      </c>
      <c r="H47" s="17">
        <v>748</v>
      </c>
      <c r="I47" s="17">
        <v>393</v>
      </c>
      <c r="J47" s="17">
        <v>3058</v>
      </c>
      <c r="K47" s="17">
        <v>1663</v>
      </c>
      <c r="L47" s="17">
        <v>886</v>
      </c>
      <c r="M47" s="17">
        <v>444</v>
      </c>
      <c r="N47" s="82">
        <f t="shared" ref="N47:N56" si="8">SUM(A47:L47)</f>
        <v>12094</v>
      </c>
      <c r="O47" s="83" t="s">
        <v>61</v>
      </c>
      <c r="P47" s="107" t="s">
        <v>61</v>
      </c>
      <c r="Q47" s="107" t="s">
        <v>61</v>
      </c>
      <c r="R47" s="107" t="s">
        <v>61</v>
      </c>
      <c r="S47" s="107" t="s">
        <v>61</v>
      </c>
      <c r="T47" s="108" t="s">
        <v>61</v>
      </c>
      <c r="U47" s="85">
        <f t="shared" si="7"/>
        <v>12094</v>
      </c>
      <c r="V47" s="161"/>
    </row>
    <row r="48" spans="1:22" s="143" customFormat="1" ht="21.75" customHeight="1" x14ac:dyDescent="0.2">
      <c r="A48" s="132" t="s">
        <v>21</v>
      </c>
      <c r="B48" s="17">
        <v>499</v>
      </c>
      <c r="C48" s="17">
        <v>234</v>
      </c>
      <c r="D48" s="17">
        <v>826</v>
      </c>
      <c r="E48" s="17">
        <v>224</v>
      </c>
      <c r="F48" s="17">
        <v>2070</v>
      </c>
      <c r="G48" s="17">
        <v>248</v>
      </c>
      <c r="H48" s="17">
        <v>740</v>
      </c>
      <c r="I48" s="17">
        <v>354</v>
      </c>
      <c r="J48" s="17">
        <v>3242</v>
      </c>
      <c r="K48" s="17">
        <v>1264</v>
      </c>
      <c r="L48" s="17">
        <v>2014</v>
      </c>
      <c r="M48" s="17">
        <v>464</v>
      </c>
      <c r="N48" s="82">
        <f t="shared" si="8"/>
        <v>11715</v>
      </c>
      <c r="O48" s="83" t="s">
        <v>61</v>
      </c>
      <c r="P48" s="107" t="s">
        <v>61</v>
      </c>
      <c r="Q48" s="107" t="s">
        <v>61</v>
      </c>
      <c r="R48" s="107" t="s">
        <v>61</v>
      </c>
      <c r="S48" s="107" t="s">
        <v>61</v>
      </c>
      <c r="T48" s="108" t="s">
        <v>61</v>
      </c>
      <c r="U48" s="85">
        <f t="shared" si="7"/>
        <v>11715</v>
      </c>
      <c r="V48" s="161"/>
    </row>
    <row r="49" spans="1:22" s="143" customFormat="1" ht="21.75" customHeight="1" x14ac:dyDescent="0.2">
      <c r="A49" s="132" t="s">
        <v>22</v>
      </c>
      <c r="B49" s="17">
        <v>510</v>
      </c>
      <c r="C49" s="17">
        <v>201</v>
      </c>
      <c r="D49" s="17">
        <v>482</v>
      </c>
      <c r="E49" s="17">
        <v>178</v>
      </c>
      <c r="F49" s="17">
        <v>2668</v>
      </c>
      <c r="G49" s="17">
        <v>253</v>
      </c>
      <c r="H49" s="17">
        <v>677</v>
      </c>
      <c r="I49" s="17">
        <v>486</v>
      </c>
      <c r="J49" s="17">
        <v>3610</v>
      </c>
      <c r="K49" s="17">
        <v>1704</v>
      </c>
      <c r="L49" s="17">
        <v>1651</v>
      </c>
      <c r="M49" s="17">
        <v>535</v>
      </c>
      <c r="N49" s="82">
        <f t="shared" si="8"/>
        <v>12420</v>
      </c>
      <c r="O49" s="83" t="s">
        <v>61</v>
      </c>
      <c r="P49" s="107" t="s">
        <v>61</v>
      </c>
      <c r="Q49" s="107" t="s">
        <v>61</v>
      </c>
      <c r="R49" s="107" t="s">
        <v>61</v>
      </c>
      <c r="S49" s="107" t="s">
        <v>61</v>
      </c>
      <c r="T49" s="108" t="s">
        <v>61</v>
      </c>
      <c r="U49" s="85">
        <f t="shared" si="7"/>
        <v>12420</v>
      </c>
      <c r="V49" s="161"/>
    </row>
    <row r="50" spans="1:22" s="143" customFormat="1" ht="21.75" customHeight="1" x14ac:dyDescent="0.2">
      <c r="A50" s="92" t="s">
        <v>23</v>
      </c>
      <c r="B50" s="18">
        <v>564</v>
      </c>
      <c r="C50" s="18">
        <v>256</v>
      </c>
      <c r="D50" s="18">
        <v>588</v>
      </c>
      <c r="E50" s="18">
        <v>145</v>
      </c>
      <c r="F50" s="18">
        <v>2790</v>
      </c>
      <c r="G50" s="18">
        <v>488</v>
      </c>
      <c r="H50" s="18">
        <v>776</v>
      </c>
      <c r="I50" s="18">
        <v>437</v>
      </c>
      <c r="J50" s="18">
        <v>2836</v>
      </c>
      <c r="K50" s="18">
        <v>1776</v>
      </c>
      <c r="L50" s="18">
        <v>1751</v>
      </c>
      <c r="M50" s="18">
        <v>629</v>
      </c>
      <c r="N50" s="87">
        <f t="shared" si="8"/>
        <v>12407</v>
      </c>
      <c r="O50" s="88" t="s">
        <v>61</v>
      </c>
      <c r="P50" s="109" t="s">
        <v>61</v>
      </c>
      <c r="Q50" s="109" t="s">
        <v>61</v>
      </c>
      <c r="R50" s="109" t="s">
        <v>61</v>
      </c>
      <c r="S50" s="109" t="s">
        <v>61</v>
      </c>
      <c r="T50" s="110" t="s">
        <v>61</v>
      </c>
      <c r="U50" s="90">
        <f t="shared" si="7"/>
        <v>12407</v>
      </c>
      <c r="V50" s="161"/>
    </row>
    <row r="51" spans="1:22" s="143" customFormat="1" ht="21.75" customHeight="1" x14ac:dyDescent="0.2">
      <c r="A51" s="132" t="s">
        <v>24</v>
      </c>
      <c r="B51" s="17">
        <v>410</v>
      </c>
      <c r="C51" s="17">
        <v>116</v>
      </c>
      <c r="D51" s="17">
        <v>372</v>
      </c>
      <c r="E51" s="17">
        <v>147</v>
      </c>
      <c r="F51" s="17">
        <v>2475</v>
      </c>
      <c r="G51" s="17">
        <v>500</v>
      </c>
      <c r="H51" s="17">
        <v>897</v>
      </c>
      <c r="I51" s="17">
        <v>479</v>
      </c>
      <c r="J51" s="17">
        <v>4643</v>
      </c>
      <c r="K51" s="17">
        <v>2104</v>
      </c>
      <c r="L51" s="17">
        <v>1346</v>
      </c>
      <c r="M51" s="17">
        <v>812</v>
      </c>
      <c r="N51" s="82">
        <f t="shared" si="8"/>
        <v>13489</v>
      </c>
      <c r="O51" s="83" t="s">
        <v>61</v>
      </c>
      <c r="P51" s="107" t="s">
        <v>61</v>
      </c>
      <c r="Q51" s="107" t="s">
        <v>61</v>
      </c>
      <c r="R51" s="107" t="s">
        <v>61</v>
      </c>
      <c r="S51" s="107" t="s">
        <v>61</v>
      </c>
      <c r="T51" s="108" t="s">
        <v>61</v>
      </c>
      <c r="U51" s="85">
        <f t="shared" si="7"/>
        <v>13489</v>
      </c>
      <c r="V51" s="161"/>
    </row>
    <row r="52" spans="1:22" s="143" customFormat="1" ht="21.75" customHeight="1" x14ac:dyDescent="0.2">
      <c r="A52" s="132" t="s">
        <v>25</v>
      </c>
      <c r="B52" s="17">
        <v>241</v>
      </c>
      <c r="C52" s="17">
        <v>2</v>
      </c>
      <c r="D52" s="17">
        <v>664</v>
      </c>
      <c r="E52" s="17">
        <v>140</v>
      </c>
      <c r="F52" s="17">
        <v>2387</v>
      </c>
      <c r="G52" s="17">
        <v>156</v>
      </c>
      <c r="H52" s="17">
        <v>646</v>
      </c>
      <c r="I52" s="17">
        <v>327</v>
      </c>
      <c r="J52" s="17">
        <v>2788</v>
      </c>
      <c r="K52" s="17">
        <v>2119</v>
      </c>
      <c r="L52" s="17">
        <v>1656</v>
      </c>
      <c r="M52" s="17">
        <v>745</v>
      </c>
      <c r="N52" s="82">
        <f t="shared" si="8"/>
        <v>11126</v>
      </c>
      <c r="O52" s="83" t="s">
        <v>61</v>
      </c>
      <c r="P52" s="107" t="s">
        <v>61</v>
      </c>
      <c r="Q52" s="107" t="s">
        <v>61</v>
      </c>
      <c r="R52" s="107" t="s">
        <v>61</v>
      </c>
      <c r="S52" s="107" t="s">
        <v>61</v>
      </c>
      <c r="T52" s="108" t="s">
        <v>61</v>
      </c>
      <c r="U52" s="85">
        <f t="shared" ref="U52:U62" si="9">(N52)</f>
        <v>11126</v>
      </c>
      <c r="V52" s="161"/>
    </row>
    <row r="53" spans="1:22" s="143" customFormat="1" ht="21.75" customHeight="1" x14ac:dyDescent="0.2">
      <c r="A53" s="132" t="s">
        <v>26</v>
      </c>
      <c r="B53" s="17">
        <v>289</v>
      </c>
      <c r="C53" s="17">
        <v>38</v>
      </c>
      <c r="D53" s="17">
        <v>515</v>
      </c>
      <c r="E53" s="17">
        <v>258</v>
      </c>
      <c r="F53" s="17">
        <v>2082</v>
      </c>
      <c r="G53" s="17">
        <v>4192</v>
      </c>
      <c r="H53" s="17">
        <v>677</v>
      </c>
      <c r="I53" s="17">
        <v>319</v>
      </c>
      <c r="J53" s="17">
        <v>1814</v>
      </c>
      <c r="K53" s="17">
        <v>1794</v>
      </c>
      <c r="L53" s="17">
        <v>1904</v>
      </c>
      <c r="M53" s="17">
        <v>686</v>
      </c>
      <c r="N53" s="82">
        <f t="shared" si="8"/>
        <v>13882</v>
      </c>
      <c r="O53" s="83" t="s">
        <v>61</v>
      </c>
      <c r="P53" s="107" t="s">
        <v>61</v>
      </c>
      <c r="Q53" s="107" t="s">
        <v>61</v>
      </c>
      <c r="R53" s="107" t="s">
        <v>61</v>
      </c>
      <c r="S53" s="107" t="s">
        <v>61</v>
      </c>
      <c r="T53" s="108" t="s">
        <v>61</v>
      </c>
      <c r="U53" s="85">
        <f t="shared" si="9"/>
        <v>13882</v>
      </c>
      <c r="V53" s="161"/>
    </row>
    <row r="54" spans="1:22" s="143" customFormat="1" ht="21.75" customHeight="1" x14ac:dyDescent="0.2">
      <c r="A54" s="132" t="s">
        <v>27</v>
      </c>
      <c r="B54" s="17">
        <v>415</v>
      </c>
      <c r="C54" s="17">
        <v>19</v>
      </c>
      <c r="D54" s="17">
        <v>468</v>
      </c>
      <c r="E54" s="17">
        <v>222</v>
      </c>
      <c r="F54" s="17">
        <v>1774</v>
      </c>
      <c r="G54" s="17">
        <v>3826</v>
      </c>
      <c r="H54" s="17">
        <v>412</v>
      </c>
      <c r="I54" s="17">
        <v>456</v>
      </c>
      <c r="J54" s="17">
        <v>1878</v>
      </c>
      <c r="K54" s="17">
        <v>1419</v>
      </c>
      <c r="L54" s="17">
        <v>1487</v>
      </c>
      <c r="M54" s="17">
        <v>672</v>
      </c>
      <c r="N54" s="82">
        <f t="shared" si="8"/>
        <v>12376</v>
      </c>
      <c r="O54" s="83" t="s">
        <v>61</v>
      </c>
      <c r="P54" s="107" t="s">
        <v>61</v>
      </c>
      <c r="Q54" s="107" t="s">
        <v>61</v>
      </c>
      <c r="R54" s="107" t="s">
        <v>61</v>
      </c>
      <c r="S54" s="107" t="s">
        <v>61</v>
      </c>
      <c r="T54" s="108" t="s">
        <v>61</v>
      </c>
      <c r="U54" s="85">
        <f t="shared" si="9"/>
        <v>12376</v>
      </c>
      <c r="V54" s="161"/>
    </row>
    <row r="55" spans="1:22" s="143" customFormat="1" ht="21.75" customHeight="1" x14ac:dyDescent="0.2">
      <c r="A55" s="92">
        <v>2012</v>
      </c>
      <c r="B55" s="18">
        <v>449</v>
      </c>
      <c r="C55" s="18">
        <v>87</v>
      </c>
      <c r="D55" s="18">
        <v>455</v>
      </c>
      <c r="E55" s="18">
        <v>126</v>
      </c>
      <c r="F55" s="18">
        <v>2221</v>
      </c>
      <c r="G55" s="18">
        <v>2805</v>
      </c>
      <c r="H55" s="18">
        <v>509</v>
      </c>
      <c r="I55" s="18">
        <v>0</v>
      </c>
      <c r="J55" s="18">
        <v>1742</v>
      </c>
      <c r="K55" s="18">
        <v>1642</v>
      </c>
      <c r="L55" s="18">
        <v>1589</v>
      </c>
      <c r="M55" s="18">
        <v>737</v>
      </c>
      <c r="N55" s="87">
        <f t="shared" si="8"/>
        <v>13637</v>
      </c>
      <c r="O55" s="88" t="s">
        <v>61</v>
      </c>
      <c r="P55" s="109" t="s">
        <v>61</v>
      </c>
      <c r="Q55" s="109" t="s">
        <v>61</v>
      </c>
      <c r="R55" s="109" t="s">
        <v>61</v>
      </c>
      <c r="S55" s="109" t="s">
        <v>61</v>
      </c>
      <c r="T55" s="110" t="s">
        <v>61</v>
      </c>
      <c r="U55" s="93">
        <f t="shared" si="9"/>
        <v>13637</v>
      </c>
      <c r="V55" s="161"/>
    </row>
    <row r="56" spans="1:22" s="143" customFormat="1" ht="21.75" customHeight="1" x14ac:dyDescent="0.2">
      <c r="A56" s="111">
        <v>2013</v>
      </c>
      <c r="B56" s="105">
        <v>751</v>
      </c>
      <c r="C56" s="106">
        <v>625</v>
      </c>
      <c r="D56" s="106">
        <v>327</v>
      </c>
      <c r="E56" s="106">
        <v>88</v>
      </c>
      <c r="F56" s="106">
        <v>2081</v>
      </c>
      <c r="G56" s="106">
        <v>2130</v>
      </c>
      <c r="H56" s="106">
        <v>514</v>
      </c>
      <c r="I56" s="106">
        <v>0</v>
      </c>
      <c r="J56" s="106">
        <v>1502</v>
      </c>
      <c r="K56" s="106">
        <v>1880</v>
      </c>
      <c r="L56" s="106">
        <v>1282</v>
      </c>
      <c r="M56" s="106">
        <v>618</v>
      </c>
      <c r="N56" s="112">
        <f t="shared" si="8"/>
        <v>13193</v>
      </c>
      <c r="O56" s="113" t="s">
        <v>61</v>
      </c>
      <c r="P56" s="114" t="s">
        <v>61</v>
      </c>
      <c r="Q56" s="114" t="s">
        <v>61</v>
      </c>
      <c r="R56" s="114" t="s">
        <v>61</v>
      </c>
      <c r="S56" s="114" t="s">
        <v>61</v>
      </c>
      <c r="T56" s="113" t="s">
        <v>61</v>
      </c>
      <c r="U56" s="105">
        <f t="shared" si="9"/>
        <v>13193</v>
      </c>
      <c r="V56" s="161"/>
    </row>
    <row r="57" spans="1:22" s="143" customFormat="1" ht="21.75" customHeight="1" x14ac:dyDescent="0.2">
      <c r="A57" s="81">
        <v>2014</v>
      </c>
      <c r="B57" s="85">
        <v>452</v>
      </c>
      <c r="C57" s="91">
        <v>86</v>
      </c>
      <c r="D57" s="91">
        <v>242</v>
      </c>
      <c r="E57" s="91">
        <v>89</v>
      </c>
      <c r="F57" s="91">
        <v>1827</v>
      </c>
      <c r="G57" s="91">
        <v>2804</v>
      </c>
      <c r="H57" s="91">
        <v>461</v>
      </c>
      <c r="I57" s="91">
        <v>0</v>
      </c>
      <c r="J57" s="91">
        <v>1605</v>
      </c>
      <c r="K57" s="91">
        <v>1598</v>
      </c>
      <c r="L57" s="91">
        <v>1899</v>
      </c>
      <c r="M57" s="147">
        <v>648</v>
      </c>
      <c r="N57" s="91">
        <f>SUM(A57:M57)</f>
        <v>13725</v>
      </c>
      <c r="O57" s="83" t="s">
        <v>61</v>
      </c>
      <c r="P57" s="107" t="s">
        <v>61</v>
      </c>
      <c r="Q57" s="107" t="s">
        <v>61</v>
      </c>
      <c r="R57" s="107" t="s">
        <v>61</v>
      </c>
      <c r="S57" s="129" t="s">
        <v>61</v>
      </c>
      <c r="T57" s="128" t="s">
        <v>61</v>
      </c>
      <c r="U57" s="91">
        <f t="shared" si="9"/>
        <v>13725</v>
      </c>
      <c r="V57" s="161"/>
    </row>
    <row r="58" spans="1:22" s="143" customFormat="1" ht="21.75" customHeight="1" x14ac:dyDescent="0.2">
      <c r="A58" s="81">
        <v>2015</v>
      </c>
      <c r="B58" s="85">
        <v>254</v>
      </c>
      <c r="C58" s="91">
        <v>97</v>
      </c>
      <c r="D58" s="91">
        <v>348</v>
      </c>
      <c r="E58" s="91">
        <v>299</v>
      </c>
      <c r="F58" s="91">
        <v>1927</v>
      </c>
      <c r="G58" s="91">
        <v>4081</v>
      </c>
      <c r="H58" s="91">
        <v>425</v>
      </c>
      <c r="I58" s="91">
        <v>0</v>
      </c>
      <c r="J58" s="91">
        <v>1635</v>
      </c>
      <c r="K58" s="91">
        <v>1526</v>
      </c>
      <c r="L58" s="91">
        <v>2078</v>
      </c>
      <c r="M58" s="147">
        <v>650</v>
      </c>
      <c r="N58" s="91">
        <f>SUM(A58:M58)</f>
        <v>15335</v>
      </c>
      <c r="O58" s="83" t="s">
        <v>61</v>
      </c>
      <c r="P58" s="107" t="s">
        <v>61</v>
      </c>
      <c r="Q58" s="107" t="s">
        <v>61</v>
      </c>
      <c r="R58" s="107" t="s">
        <v>61</v>
      </c>
      <c r="S58" s="129" t="s">
        <v>61</v>
      </c>
      <c r="T58" s="128" t="s">
        <v>61</v>
      </c>
      <c r="U58" s="91">
        <f t="shared" si="9"/>
        <v>15335</v>
      </c>
      <c r="V58" s="161"/>
    </row>
    <row r="59" spans="1:22" s="143" customFormat="1" ht="21.75" customHeight="1" x14ac:dyDescent="0.2">
      <c r="A59" s="132">
        <v>2016</v>
      </c>
      <c r="B59" s="91">
        <v>211</v>
      </c>
      <c r="C59" s="91">
        <v>162</v>
      </c>
      <c r="D59" s="91">
        <v>255</v>
      </c>
      <c r="E59" s="91">
        <v>49</v>
      </c>
      <c r="F59" s="91">
        <v>2055</v>
      </c>
      <c r="G59" s="91">
        <v>4007</v>
      </c>
      <c r="H59" s="91">
        <v>364</v>
      </c>
      <c r="I59" s="91">
        <v>0</v>
      </c>
      <c r="J59" s="91">
        <v>1489</v>
      </c>
      <c r="K59" s="91">
        <v>1851</v>
      </c>
      <c r="L59" s="91">
        <v>2511</v>
      </c>
      <c r="M59" s="147">
        <v>685</v>
      </c>
      <c r="N59" s="82">
        <f>SUM(B59:M59)</f>
        <v>13639</v>
      </c>
      <c r="O59" s="83" t="s">
        <v>61</v>
      </c>
      <c r="P59" s="107" t="s">
        <v>61</v>
      </c>
      <c r="Q59" s="107" t="s">
        <v>61</v>
      </c>
      <c r="R59" s="107" t="s">
        <v>61</v>
      </c>
      <c r="S59" s="129" t="s">
        <v>61</v>
      </c>
      <c r="T59" s="83" t="s">
        <v>61</v>
      </c>
      <c r="U59" s="91">
        <f t="shared" si="9"/>
        <v>13639</v>
      </c>
      <c r="V59" s="161"/>
    </row>
    <row r="60" spans="1:22" s="143" customFormat="1" ht="21.75" customHeight="1" x14ac:dyDescent="0.2">
      <c r="A60" s="86">
        <v>2017</v>
      </c>
      <c r="B60" s="90">
        <v>159</v>
      </c>
      <c r="C60" s="93">
        <v>109</v>
      </c>
      <c r="D60" s="93">
        <v>336</v>
      </c>
      <c r="E60" s="93">
        <v>100</v>
      </c>
      <c r="F60" s="93">
        <v>1937</v>
      </c>
      <c r="G60" s="93">
        <v>2254</v>
      </c>
      <c r="H60" s="93">
        <v>246</v>
      </c>
      <c r="I60" s="93">
        <v>0</v>
      </c>
      <c r="J60" s="93">
        <v>1344</v>
      </c>
      <c r="K60" s="93">
        <v>1497</v>
      </c>
      <c r="L60" s="93">
        <v>2833</v>
      </c>
      <c r="M60" s="93">
        <v>559</v>
      </c>
      <c r="N60" s="87">
        <f>SUM(B60:M60)</f>
        <v>11374</v>
      </c>
      <c r="O60" s="88" t="s">
        <v>61</v>
      </c>
      <c r="P60" s="109" t="s">
        <v>61</v>
      </c>
      <c r="Q60" s="109" t="s">
        <v>61</v>
      </c>
      <c r="R60" s="109" t="s">
        <v>61</v>
      </c>
      <c r="S60" s="133" t="s">
        <v>61</v>
      </c>
      <c r="T60" s="134" t="s">
        <v>61</v>
      </c>
      <c r="U60" s="93">
        <f t="shared" si="9"/>
        <v>11374</v>
      </c>
      <c r="V60" s="161"/>
    </row>
    <row r="61" spans="1:22" s="143" customFormat="1" ht="21.75" customHeight="1" x14ac:dyDescent="0.2">
      <c r="A61" s="81">
        <v>2018</v>
      </c>
      <c r="B61" s="85">
        <v>150</v>
      </c>
      <c r="C61" s="91">
        <v>63</v>
      </c>
      <c r="D61" s="91">
        <v>257</v>
      </c>
      <c r="E61" s="91">
        <v>120</v>
      </c>
      <c r="F61" s="91">
        <v>2197</v>
      </c>
      <c r="G61" s="91">
        <v>3702</v>
      </c>
      <c r="H61" s="91">
        <v>274</v>
      </c>
      <c r="I61" s="91">
        <v>0</v>
      </c>
      <c r="J61" s="91">
        <v>1196</v>
      </c>
      <c r="K61" s="91">
        <v>1433</v>
      </c>
      <c r="L61" s="91">
        <v>2931</v>
      </c>
      <c r="M61" s="91">
        <v>571</v>
      </c>
      <c r="N61" s="82">
        <f>SUM(B61:M61)</f>
        <v>12894</v>
      </c>
      <c r="O61" s="83" t="s">
        <v>61</v>
      </c>
      <c r="P61" s="107" t="s">
        <v>61</v>
      </c>
      <c r="Q61" s="107" t="s">
        <v>61</v>
      </c>
      <c r="R61" s="107" t="s">
        <v>61</v>
      </c>
      <c r="S61" s="129" t="s">
        <v>61</v>
      </c>
      <c r="T61" s="128" t="s">
        <v>61</v>
      </c>
      <c r="U61" s="91">
        <f t="shared" si="9"/>
        <v>12894</v>
      </c>
      <c r="V61" s="161"/>
    </row>
    <row r="62" spans="1:22" s="143" customFormat="1" ht="21.75" customHeight="1" x14ac:dyDescent="0.2">
      <c r="A62" s="132">
        <v>2019</v>
      </c>
      <c r="B62" s="85">
        <v>90</v>
      </c>
      <c r="C62" s="91">
        <v>87</v>
      </c>
      <c r="D62" s="91">
        <v>204</v>
      </c>
      <c r="E62" s="91">
        <v>93</v>
      </c>
      <c r="F62" s="91">
        <v>2130</v>
      </c>
      <c r="G62" s="91">
        <v>3575</v>
      </c>
      <c r="H62" s="91">
        <v>232</v>
      </c>
      <c r="I62" s="91">
        <v>0</v>
      </c>
      <c r="J62" s="91">
        <v>1054</v>
      </c>
      <c r="K62" s="91">
        <v>1534</v>
      </c>
      <c r="L62" s="91">
        <v>3503</v>
      </c>
      <c r="M62" s="147">
        <v>528</v>
      </c>
      <c r="N62" s="82">
        <f>SUM(B62:M62)</f>
        <v>13030</v>
      </c>
      <c r="O62" s="185" t="s">
        <v>61</v>
      </c>
      <c r="P62" s="184" t="s">
        <v>61</v>
      </c>
      <c r="Q62" s="107" t="s">
        <v>61</v>
      </c>
      <c r="R62" s="107" t="s">
        <v>61</v>
      </c>
      <c r="S62" s="107" t="s">
        <v>61</v>
      </c>
      <c r="T62" s="83" t="s">
        <v>61</v>
      </c>
      <c r="U62" s="85">
        <f t="shared" si="9"/>
        <v>13030</v>
      </c>
      <c r="V62" s="161"/>
    </row>
    <row r="63" spans="1:22" s="143" customFormat="1" ht="21.75" customHeight="1" x14ac:dyDescent="0.2">
      <c r="A63" s="81">
        <v>2020</v>
      </c>
      <c r="B63" s="85">
        <v>11</v>
      </c>
      <c r="C63" s="91">
        <v>0</v>
      </c>
      <c r="D63" s="91">
        <v>102</v>
      </c>
      <c r="E63" s="91">
        <v>108</v>
      </c>
      <c r="F63" s="91">
        <v>411</v>
      </c>
      <c r="G63" s="91">
        <v>85</v>
      </c>
      <c r="H63" s="91">
        <v>2</v>
      </c>
      <c r="I63" s="91">
        <v>0</v>
      </c>
      <c r="J63" s="91">
        <v>235</v>
      </c>
      <c r="K63" s="91">
        <v>250</v>
      </c>
      <c r="L63" s="91">
        <v>0</v>
      </c>
      <c r="M63" s="147">
        <v>6</v>
      </c>
      <c r="N63" s="82">
        <f t="shared" ref="N63:N65" si="10">SUM(B63:M63)</f>
        <v>1210</v>
      </c>
      <c r="O63" s="83" t="s">
        <v>61</v>
      </c>
      <c r="P63" s="184" t="s">
        <v>61</v>
      </c>
      <c r="Q63" s="107" t="s">
        <v>61</v>
      </c>
      <c r="R63" s="107" t="s">
        <v>61</v>
      </c>
      <c r="S63" s="129" t="s">
        <v>61</v>
      </c>
      <c r="T63" s="83" t="s">
        <v>61</v>
      </c>
      <c r="U63" s="85">
        <f>N63</f>
        <v>1210</v>
      </c>
      <c r="V63" s="161"/>
    </row>
    <row r="64" spans="1:22" s="143" customFormat="1" ht="21.75" customHeight="1" x14ac:dyDescent="0.2">
      <c r="A64" s="192">
        <v>2021</v>
      </c>
      <c r="B64" s="85">
        <v>140</v>
      </c>
      <c r="C64" s="91">
        <v>0</v>
      </c>
      <c r="D64" s="91">
        <v>203</v>
      </c>
      <c r="E64" s="91">
        <v>55</v>
      </c>
      <c r="F64" s="91">
        <v>171</v>
      </c>
      <c r="G64" s="91">
        <v>45</v>
      </c>
      <c r="H64" s="91">
        <v>227</v>
      </c>
      <c r="I64" s="91">
        <v>0</v>
      </c>
      <c r="J64" s="91">
        <v>168</v>
      </c>
      <c r="K64" s="91">
        <v>117</v>
      </c>
      <c r="L64" s="91">
        <v>16</v>
      </c>
      <c r="M64" s="147">
        <v>386</v>
      </c>
      <c r="N64" s="82">
        <f t="shared" si="10"/>
        <v>1528</v>
      </c>
      <c r="O64" s="83" t="s">
        <v>61</v>
      </c>
      <c r="P64" s="184" t="s">
        <v>61</v>
      </c>
      <c r="Q64" s="107" t="s">
        <v>61</v>
      </c>
      <c r="R64" s="107" t="s">
        <v>61</v>
      </c>
      <c r="S64" s="129" t="s">
        <v>61</v>
      </c>
      <c r="T64" s="83" t="s">
        <v>61</v>
      </c>
      <c r="U64" s="85">
        <f>N64</f>
        <v>1528</v>
      </c>
      <c r="V64" s="123"/>
    </row>
    <row r="65" spans="1:22" s="143" customFormat="1" ht="21.75" customHeight="1" x14ac:dyDescent="0.2">
      <c r="A65" s="92">
        <v>2022</v>
      </c>
      <c r="B65" s="90">
        <v>71</v>
      </c>
      <c r="C65" s="93">
        <v>0</v>
      </c>
      <c r="D65" s="93">
        <v>300</v>
      </c>
      <c r="E65" s="93">
        <v>82</v>
      </c>
      <c r="F65" s="93">
        <v>52</v>
      </c>
      <c r="G65" s="93">
        <v>807</v>
      </c>
      <c r="H65" s="93">
        <v>178</v>
      </c>
      <c r="I65" s="93">
        <v>0</v>
      </c>
      <c r="J65" s="93">
        <v>254</v>
      </c>
      <c r="K65" s="93">
        <v>554</v>
      </c>
      <c r="L65" s="93">
        <v>0</v>
      </c>
      <c r="M65" s="93">
        <v>251</v>
      </c>
      <c r="N65" s="87">
        <f t="shared" si="10"/>
        <v>2549</v>
      </c>
      <c r="O65" s="88" t="s">
        <v>61</v>
      </c>
      <c r="P65" s="109" t="s">
        <v>61</v>
      </c>
      <c r="Q65" s="109" t="s">
        <v>61</v>
      </c>
      <c r="R65" s="109" t="s">
        <v>61</v>
      </c>
      <c r="S65" s="133" t="s">
        <v>61</v>
      </c>
      <c r="T65" s="88" t="s">
        <v>61</v>
      </c>
      <c r="U65" s="90">
        <f>N65</f>
        <v>2549</v>
      </c>
      <c r="V65" s="123"/>
    </row>
    <row r="66" spans="1:22" s="143" customFormat="1" ht="21.75" customHeight="1" x14ac:dyDescent="0.2">
      <c r="A66" s="202">
        <v>2023</v>
      </c>
      <c r="B66" s="198">
        <v>185</v>
      </c>
      <c r="C66" s="196">
        <v>0</v>
      </c>
      <c r="D66" s="196">
        <v>223</v>
      </c>
      <c r="E66" s="196">
        <v>8</v>
      </c>
      <c r="F66" s="196">
        <v>1718</v>
      </c>
      <c r="G66" s="196">
        <v>5</v>
      </c>
      <c r="H66" s="196">
        <v>179</v>
      </c>
      <c r="I66" s="196">
        <v>475</v>
      </c>
      <c r="J66" s="196">
        <v>327</v>
      </c>
      <c r="K66" s="196">
        <v>0</v>
      </c>
      <c r="L66" s="196">
        <v>4040</v>
      </c>
      <c r="M66" s="196">
        <v>46</v>
      </c>
      <c r="N66" s="201">
        <v>7206</v>
      </c>
      <c r="O66" s="88" t="s">
        <v>61</v>
      </c>
      <c r="P66" s="109" t="s">
        <v>61</v>
      </c>
      <c r="Q66" s="109" t="s">
        <v>61</v>
      </c>
      <c r="R66" s="109" t="s">
        <v>61</v>
      </c>
      <c r="S66" s="133" t="s">
        <v>61</v>
      </c>
      <c r="T66" s="88" t="s">
        <v>61</v>
      </c>
      <c r="U66" s="90">
        <f>N66</f>
        <v>7206</v>
      </c>
      <c r="V66" s="123"/>
    </row>
    <row r="67" spans="1:22" s="143" customFormat="1" ht="12.75" customHeight="1" x14ac:dyDescent="0.2">
      <c r="A67" s="94" t="s">
        <v>28</v>
      </c>
      <c r="B67" s="85"/>
      <c r="C67" s="91"/>
      <c r="D67" s="91"/>
      <c r="E67" s="91"/>
      <c r="F67" s="91"/>
      <c r="G67" s="91"/>
      <c r="H67" s="91"/>
      <c r="I67" s="91"/>
      <c r="J67" s="91"/>
      <c r="K67" s="123"/>
      <c r="L67" s="123"/>
      <c r="M67" s="124"/>
      <c r="N67" s="123"/>
      <c r="O67" s="83"/>
      <c r="P67" s="107"/>
      <c r="Q67" s="107"/>
      <c r="R67" s="107"/>
      <c r="S67" s="129"/>
      <c r="T67" s="124"/>
      <c r="U67" s="85"/>
      <c r="V67" s="161"/>
    </row>
    <row r="68" spans="1:22" s="143" customFormat="1" ht="12.75" customHeight="1" x14ac:dyDescent="0.2">
      <c r="A68" s="81" t="s">
        <v>29</v>
      </c>
      <c r="B68" s="85">
        <f>IFERROR(B66/B65*100-100,"--")</f>
        <v>160.56338028169017</v>
      </c>
      <c r="C68" s="91" t="str">
        <f t="shared" ref="C68:U68" si="11">IFERROR(C66/C65*100-100,"--")</f>
        <v>--</v>
      </c>
      <c r="D68" s="91">
        <f t="shared" si="11"/>
        <v>-25.666666666666671</v>
      </c>
      <c r="E68" s="91">
        <f t="shared" si="11"/>
        <v>-90.243902439024396</v>
      </c>
      <c r="F68" s="91">
        <f t="shared" si="11"/>
        <v>3203.8461538461538</v>
      </c>
      <c r="G68" s="91">
        <f t="shared" si="11"/>
        <v>-99.380421313506815</v>
      </c>
      <c r="H68" s="91">
        <f t="shared" si="11"/>
        <v>0.56179775280898525</v>
      </c>
      <c r="I68" s="91" t="str">
        <f t="shared" si="11"/>
        <v>--</v>
      </c>
      <c r="J68" s="91">
        <f t="shared" si="11"/>
        <v>28.740157480314963</v>
      </c>
      <c r="K68" s="91">
        <f t="shared" si="11"/>
        <v>-100</v>
      </c>
      <c r="L68" s="91" t="str">
        <f t="shared" si="11"/>
        <v>--</v>
      </c>
      <c r="M68" s="147">
        <f t="shared" si="11"/>
        <v>-81.673306772908361</v>
      </c>
      <c r="N68" s="99">
        <f t="shared" si="11"/>
        <v>182.69909768536678</v>
      </c>
      <c r="O68" s="83" t="s">
        <v>61</v>
      </c>
      <c r="P68" s="184" t="s">
        <v>61</v>
      </c>
      <c r="Q68" s="107" t="s">
        <v>61</v>
      </c>
      <c r="R68" s="107" t="s">
        <v>61</v>
      </c>
      <c r="S68" s="129" t="s">
        <v>61</v>
      </c>
      <c r="T68" s="83" t="s">
        <v>61</v>
      </c>
      <c r="U68" s="126">
        <f t="shared" si="11"/>
        <v>182.69909768536678</v>
      </c>
      <c r="V68" s="161"/>
    </row>
    <row r="69" spans="1:22" s="143" customFormat="1" ht="12.75" customHeight="1" x14ac:dyDescent="0.2">
      <c r="A69" s="81" t="s">
        <v>30</v>
      </c>
      <c r="B69" s="85">
        <f>IFERROR(B66/B61*100-100,"--")</f>
        <v>23.333333333333343</v>
      </c>
      <c r="C69" s="91">
        <f t="shared" ref="C69:U69" si="12">IFERROR(C66/C61*100-100,"--")</f>
        <v>-100</v>
      </c>
      <c r="D69" s="91">
        <f t="shared" si="12"/>
        <v>-13.229571984435793</v>
      </c>
      <c r="E69" s="91">
        <f t="shared" si="12"/>
        <v>-93.333333333333329</v>
      </c>
      <c r="F69" s="91">
        <f t="shared" si="12"/>
        <v>-21.802457897132456</v>
      </c>
      <c r="G69" s="91">
        <f t="shared" si="12"/>
        <v>-99.86493787142085</v>
      </c>
      <c r="H69" s="91">
        <f t="shared" si="12"/>
        <v>-34.671532846715323</v>
      </c>
      <c r="I69" s="91" t="str">
        <f t="shared" si="12"/>
        <v>--</v>
      </c>
      <c r="J69" s="91">
        <f t="shared" si="12"/>
        <v>-72.658862876254176</v>
      </c>
      <c r="K69" s="91">
        <f t="shared" si="12"/>
        <v>-100</v>
      </c>
      <c r="L69" s="91">
        <f t="shared" si="12"/>
        <v>37.836915728420337</v>
      </c>
      <c r="M69" s="147">
        <f t="shared" si="12"/>
        <v>-91.943957968476354</v>
      </c>
      <c r="N69" s="99">
        <f t="shared" si="12"/>
        <v>-44.113541181945095</v>
      </c>
      <c r="O69" s="83" t="s">
        <v>61</v>
      </c>
      <c r="P69" s="184" t="s">
        <v>61</v>
      </c>
      <c r="Q69" s="107" t="s">
        <v>61</v>
      </c>
      <c r="R69" s="107" t="s">
        <v>61</v>
      </c>
      <c r="S69" s="129" t="s">
        <v>61</v>
      </c>
      <c r="T69" s="83" t="s">
        <v>61</v>
      </c>
      <c r="U69" s="126">
        <f t="shared" si="12"/>
        <v>-44.113541181945095</v>
      </c>
      <c r="V69" s="161"/>
    </row>
    <row r="70" spans="1:22" ht="12.75" customHeight="1" x14ac:dyDescent="0.2">
      <c r="A70" s="81" t="s">
        <v>31</v>
      </c>
      <c r="B70" s="85">
        <f>IFERROR(B66/B56*100-100,"--")</f>
        <v>-75.366178428761657</v>
      </c>
      <c r="C70" s="91">
        <f t="shared" ref="C70:U70" si="13">IFERROR(C66/C56*100-100,"--")</f>
        <v>-100</v>
      </c>
      <c r="D70" s="91">
        <f t="shared" si="13"/>
        <v>-31.804281345565755</v>
      </c>
      <c r="E70" s="91">
        <f t="shared" si="13"/>
        <v>-90.909090909090907</v>
      </c>
      <c r="F70" s="91">
        <f t="shared" si="13"/>
        <v>-17.443536761172524</v>
      </c>
      <c r="G70" s="91">
        <f t="shared" si="13"/>
        <v>-99.765258215962447</v>
      </c>
      <c r="H70" s="91">
        <f t="shared" si="13"/>
        <v>-65.175097276264594</v>
      </c>
      <c r="I70" s="91" t="str">
        <f t="shared" si="13"/>
        <v>--</v>
      </c>
      <c r="J70" s="91">
        <f t="shared" si="13"/>
        <v>-78.229027962716373</v>
      </c>
      <c r="K70" s="91">
        <f t="shared" si="13"/>
        <v>-100</v>
      </c>
      <c r="L70" s="91">
        <f t="shared" si="13"/>
        <v>215.13260530421218</v>
      </c>
      <c r="M70" s="147">
        <f t="shared" si="13"/>
        <v>-92.556634304207122</v>
      </c>
      <c r="N70" s="99">
        <f t="shared" si="13"/>
        <v>-45.380125824300762</v>
      </c>
      <c r="O70" s="83" t="s">
        <v>61</v>
      </c>
      <c r="P70" s="184" t="s">
        <v>61</v>
      </c>
      <c r="Q70" s="107" t="s">
        <v>61</v>
      </c>
      <c r="R70" s="107" t="s">
        <v>61</v>
      </c>
      <c r="S70" s="129" t="s">
        <v>61</v>
      </c>
      <c r="T70" s="83" t="s">
        <v>61</v>
      </c>
      <c r="U70" s="126">
        <f t="shared" si="13"/>
        <v>-45.380125824300762</v>
      </c>
    </row>
    <row r="71" spans="1:22" s="50" customFormat="1" ht="12.75" customHeight="1" x14ac:dyDescent="0.2">
      <c r="A71" s="132" t="s">
        <v>35</v>
      </c>
      <c r="B71" s="85">
        <f>IFERROR(B66/B46*100-100,"--")</f>
        <v>-61.05263157894737</v>
      </c>
      <c r="C71" s="91">
        <f t="shared" ref="C71:U71" si="14">IFERROR(C66/C46*100-100,"--")</f>
        <v>-100</v>
      </c>
      <c r="D71" s="91">
        <f t="shared" si="14"/>
        <v>-78.115799803729146</v>
      </c>
      <c r="E71" s="91">
        <f t="shared" si="14"/>
        <v>-97.694524495677229</v>
      </c>
      <c r="F71" s="91">
        <f t="shared" si="14"/>
        <v>-31.662688941925225</v>
      </c>
      <c r="G71" s="91">
        <f t="shared" si="14"/>
        <v>-98.898678414096921</v>
      </c>
      <c r="H71" s="91">
        <f t="shared" si="14"/>
        <v>-77.28426395939087</v>
      </c>
      <c r="I71" s="91">
        <f t="shared" si="14"/>
        <v>36.103151862464188</v>
      </c>
      <c r="J71" s="91">
        <f t="shared" si="14"/>
        <v>-87.580706418533993</v>
      </c>
      <c r="K71" s="91">
        <f t="shared" si="14"/>
        <v>-100</v>
      </c>
      <c r="L71" s="91">
        <f t="shared" si="14"/>
        <v>289.58534233365481</v>
      </c>
      <c r="M71" s="147">
        <f t="shared" si="14"/>
        <v>-91.814946619217082</v>
      </c>
      <c r="N71" s="160">
        <f t="shared" si="14"/>
        <v>-35.718108831400528</v>
      </c>
      <c r="O71" s="83" t="s">
        <v>61</v>
      </c>
      <c r="P71" s="184" t="s">
        <v>61</v>
      </c>
      <c r="Q71" s="107" t="s">
        <v>61</v>
      </c>
      <c r="R71" s="107" t="s">
        <v>61</v>
      </c>
      <c r="S71" s="129" t="s">
        <v>61</v>
      </c>
      <c r="T71" s="83" t="s">
        <v>61</v>
      </c>
      <c r="U71" s="126">
        <f t="shared" si="14"/>
        <v>-35.718108831400528</v>
      </c>
      <c r="V71" s="15"/>
    </row>
    <row r="72" spans="1:22" s="2" customFormat="1" ht="12.75" customHeigh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3"/>
    </row>
    <row r="73" spans="1:22" ht="13.5" customHeight="1" x14ac:dyDescent="0.2">
      <c r="A73" s="212" t="str">
        <f>Annual!A33</f>
        <v>Source: Connecticut Board of Regents for Higher Education's Banner administrative data system,  SWRXS09 non-credit registration data extracted in November 2023 for the previous AY year.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2" ht="13.5" customHeight="1" x14ac:dyDescent="0.2">
      <c r="A74" s="212" t="s">
        <v>62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2" ht="27" customHeight="1" x14ac:dyDescent="0.2">
      <c r="A75" s="213" t="s">
        <v>63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</row>
    <row r="76" spans="1:22" ht="13.5" customHeight="1" x14ac:dyDescent="0.2">
      <c r="A76" s="123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2" s="143" customFormat="1" ht="13.5" customHeight="1" x14ac:dyDescent="0.2">
      <c r="A77" s="215" t="str">
        <f>Annual!$A$37</f>
        <v xml:space="preserve">Produced by the Connecticut State Colleges and Universities, Office of Decision Support &amp; Institutional Research, November 17, 2022.  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161"/>
    </row>
    <row r="78" spans="1:22" s="143" customFormat="1" ht="13.5" customHeight="1" x14ac:dyDescent="0.2">
      <c r="A78" s="46" t="s">
        <v>51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61"/>
    </row>
    <row r="79" spans="1:22" s="143" customFormat="1" ht="19.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1"/>
      <c r="V79" s="161"/>
    </row>
    <row r="80" spans="1:22" s="143" customFormat="1" ht="19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61"/>
    </row>
    <row r="81" spans="1:22" s="143" customFormat="1" ht="39" customHeight="1" x14ac:dyDescent="0.25">
      <c r="A81" s="222" t="s">
        <v>76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161"/>
    </row>
    <row r="82" spans="1:22" s="143" customFormat="1" ht="19.5" customHeight="1" x14ac:dyDescent="0.25">
      <c r="A82" s="45" t="s">
        <v>38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161"/>
    </row>
    <row r="83" spans="1:22" s="143" customFormat="1" ht="19.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69"/>
      <c r="P83" s="47"/>
      <c r="Q83" s="47"/>
      <c r="R83" s="47"/>
      <c r="S83" s="47"/>
      <c r="T83" s="47"/>
      <c r="U83" s="47"/>
      <c r="V83" s="161"/>
    </row>
    <row r="84" spans="1:22" s="143" customFormat="1" ht="21.75" customHeight="1" x14ac:dyDescent="0.2">
      <c r="A84" s="116" t="s">
        <v>0</v>
      </c>
      <c r="B84" s="216" t="s">
        <v>1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117"/>
      <c r="P84" s="216" t="s">
        <v>2</v>
      </c>
      <c r="Q84" s="217"/>
      <c r="R84" s="217"/>
      <c r="S84" s="217"/>
      <c r="T84" s="218"/>
      <c r="U84" s="219" t="s">
        <v>74</v>
      </c>
      <c r="V84" s="161"/>
    </row>
    <row r="85" spans="1:22" s="143" customFormat="1" ht="85.5" customHeight="1" x14ac:dyDescent="0.2">
      <c r="A85" s="116"/>
      <c r="B85" s="118" t="s">
        <v>3</v>
      </c>
      <c r="C85" s="119" t="s">
        <v>4</v>
      </c>
      <c r="D85" s="119" t="s">
        <v>5</v>
      </c>
      <c r="E85" s="119" t="s">
        <v>6</v>
      </c>
      <c r="F85" s="119" t="s">
        <v>7</v>
      </c>
      <c r="G85" s="119" t="s">
        <v>8</v>
      </c>
      <c r="H85" s="119" t="s">
        <v>9</v>
      </c>
      <c r="I85" s="119" t="s">
        <v>10</v>
      </c>
      <c r="J85" s="119" t="s">
        <v>11</v>
      </c>
      <c r="K85" s="120" t="s">
        <v>12</v>
      </c>
      <c r="L85" s="120" t="s">
        <v>13</v>
      </c>
      <c r="M85" s="120" t="s">
        <v>14</v>
      </c>
      <c r="N85" s="121" t="s">
        <v>75</v>
      </c>
      <c r="O85" s="122" t="s">
        <v>70</v>
      </c>
      <c r="P85" s="120" t="s">
        <v>15</v>
      </c>
      <c r="Q85" s="120" t="s">
        <v>16</v>
      </c>
      <c r="R85" s="120" t="s">
        <v>17</v>
      </c>
      <c r="S85" s="120" t="s">
        <v>18</v>
      </c>
      <c r="T85" s="121" t="s">
        <v>66</v>
      </c>
      <c r="U85" s="220"/>
      <c r="V85" s="161"/>
    </row>
    <row r="86" spans="1:22" s="143" customFormat="1" ht="21.75" customHeight="1" x14ac:dyDescent="0.2">
      <c r="A86" s="81" t="s">
        <v>19</v>
      </c>
      <c r="B86" s="105">
        <f t="shared" ref="B86:C98" si="15">SUM(B6+B46)</f>
        <v>1250</v>
      </c>
      <c r="C86" s="106">
        <f t="shared" si="15"/>
        <v>2290</v>
      </c>
      <c r="D86" s="106">
        <v>1250</v>
      </c>
      <c r="E86" s="106">
        <f t="shared" ref="E86:M86" si="16">SUM(E6+E46)</f>
        <v>717</v>
      </c>
      <c r="F86" s="106">
        <f t="shared" si="16"/>
        <v>4322</v>
      </c>
      <c r="G86" s="106">
        <f t="shared" si="16"/>
        <v>1545</v>
      </c>
      <c r="H86" s="106">
        <f t="shared" si="16"/>
        <v>3167</v>
      </c>
      <c r="I86" s="106">
        <f t="shared" si="16"/>
        <v>829</v>
      </c>
      <c r="J86" s="106">
        <f t="shared" si="16"/>
        <v>5207</v>
      </c>
      <c r="K86" s="106">
        <f t="shared" si="16"/>
        <v>1499</v>
      </c>
      <c r="L86" s="106">
        <f t="shared" si="16"/>
        <v>1324</v>
      </c>
      <c r="M86" s="91">
        <f t="shared" si="16"/>
        <v>1332</v>
      </c>
      <c r="N86" s="82">
        <f>SUM(B86:M86)</f>
        <v>24732</v>
      </c>
      <c r="O86" s="83" t="s">
        <v>61</v>
      </c>
      <c r="P86" s="107" t="s">
        <v>61</v>
      </c>
      <c r="Q86" s="107" t="s">
        <v>61</v>
      </c>
      <c r="R86" s="107" t="s">
        <v>61</v>
      </c>
      <c r="S86" s="107" t="s">
        <v>61</v>
      </c>
      <c r="T86" s="108" t="s">
        <v>61</v>
      </c>
      <c r="U86" s="85">
        <f t="shared" ref="U86:U91" si="17">(N86)</f>
        <v>24732</v>
      </c>
      <c r="V86" s="161"/>
    </row>
    <row r="87" spans="1:22" s="143" customFormat="1" ht="21.75" customHeight="1" x14ac:dyDescent="0.2">
      <c r="A87" s="81" t="s">
        <v>20</v>
      </c>
      <c r="B87" s="85">
        <f t="shared" si="15"/>
        <v>774</v>
      </c>
      <c r="C87" s="91">
        <f t="shared" si="15"/>
        <v>2286</v>
      </c>
      <c r="D87" s="91">
        <v>774</v>
      </c>
      <c r="E87" s="91">
        <f t="shared" ref="E87:M87" si="18">SUM(E7+E47)</f>
        <v>298</v>
      </c>
      <c r="F87" s="91">
        <f t="shared" si="18"/>
        <v>4306</v>
      </c>
      <c r="G87" s="91">
        <f t="shared" si="18"/>
        <v>1993</v>
      </c>
      <c r="H87" s="91">
        <f t="shared" si="18"/>
        <v>2834</v>
      </c>
      <c r="I87" s="91">
        <f t="shared" si="18"/>
        <v>984</v>
      </c>
      <c r="J87" s="91">
        <f t="shared" si="18"/>
        <v>5260</v>
      </c>
      <c r="K87" s="91">
        <f t="shared" si="18"/>
        <v>1663</v>
      </c>
      <c r="L87" s="91">
        <f t="shared" si="18"/>
        <v>1755</v>
      </c>
      <c r="M87" s="91">
        <f t="shared" si="18"/>
        <v>1253</v>
      </c>
      <c r="N87" s="82">
        <f t="shared" ref="N87:N97" si="19">SUM(B87:M87)</f>
        <v>24180</v>
      </c>
      <c r="O87" s="83" t="s">
        <v>61</v>
      </c>
      <c r="P87" s="107" t="s">
        <v>61</v>
      </c>
      <c r="Q87" s="107" t="s">
        <v>61</v>
      </c>
      <c r="R87" s="107" t="s">
        <v>61</v>
      </c>
      <c r="S87" s="107" t="s">
        <v>61</v>
      </c>
      <c r="T87" s="108" t="s">
        <v>61</v>
      </c>
      <c r="U87" s="85">
        <f t="shared" si="17"/>
        <v>24180</v>
      </c>
      <c r="V87" s="161"/>
    </row>
    <row r="88" spans="1:22" s="143" customFormat="1" ht="21.75" customHeight="1" x14ac:dyDescent="0.2">
      <c r="A88" s="81" t="s">
        <v>21</v>
      </c>
      <c r="B88" s="85">
        <f t="shared" si="15"/>
        <v>709</v>
      </c>
      <c r="C88" s="91">
        <f t="shared" si="15"/>
        <v>2420</v>
      </c>
      <c r="D88" s="91">
        <v>709</v>
      </c>
      <c r="E88" s="91">
        <f t="shared" ref="E88:M88" si="20">SUM(E8+E48)</f>
        <v>371</v>
      </c>
      <c r="F88" s="91">
        <f t="shared" si="20"/>
        <v>3916</v>
      </c>
      <c r="G88" s="91">
        <f t="shared" si="20"/>
        <v>989</v>
      </c>
      <c r="H88" s="91">
        <f t="shared" si="20"/>
        <v>2438</v>
      </c>
      <c r="I88" s="91">
        <f t="shared" si="20"/>
        <v>901</v>
      </c>
      <c r="J88" s="91">
        <f t="shared" si="20"/>
        <v>4286</v>
      </c>
      <c r="K88" s="91">
        <f t="shared" si="20"/>
        <v>1754</v>
      </c>
      <c r="L88" s="91">
        <f t="shared" si="20"/>
        <v>2817</v>
      </c>
      <c r="M88" s="91">
        <f t="shared" si="20"/>
        <v>1400</v>
      </c>
      <c r="N88" s="82">
        <f t="shared" si="19"/>
        <v>22710</v>
      </c>
      <c r="O88" s="83" t="s">
        <v>61</v>
      </c>
      <c r="P88" s="107" t="s">
        <v>61</v>
      </c>
      <c r="Q88" s="107" t="s">
        <v>61</v>
      </c>
      <c r="R88" s="107" t="s">
        <v>61</v>
      </c>
      <c r="S88" s="107" t="s">
        <v>61</v>
      </c>
      <c r="T88" s="108" t="s">
        <v>61</v>
      </c>
      <c r="U88" s="85">
        <f t="shared" si="17"/>
        <v>22710</v>
      </c>
      <c r="V88" s="161"/>
    </row>
    <row r="89" spans="1:22" s="143" customFormat="1" ht="21.75" customHeight="1" x14ac:dyDescent="0.2">
      <c r="A89" s="81" t="s">
        <v>22</v>
      </c>
      <c r="B89" s="85">
        <f t="shared" si="15"/>
        <v>985</v>
      </c>
      <c r="C89" s="91">
        <f t="shared" si="15"/>
        <v>1162</v>
      </c>
      <c r="D89" s="91">
        <v>985</v>
      </c>
      <c r="E89" s="91">
        <f t="shared" ref="E89:M89" si="21">SUM(E9+E49)</f>
        <v>330</v>
      </c>
      <c r="F89" s="91">
        <f t="shared" si="21"/>
        <v>4965</v>
      </c>
      <c r="G89" s="91">
        <f t="shared" si="21"/>
        <v>905</v>
      </c>
      <c r="H89" s="91">
        <f t="shared" si="21"/>
        <v>2704</v>
      </c>
      <c r="I89" s="91">
        <f t="shared" si="21"/>
        <v>860</v>
      </c>
      <c r="J89" s="91">
        <f t="shared" si="21"/>
        <v>4332</v>
      </c>
      <c r="K89" s="91">
        <f t="shared" si="21"/>
        <v>2407</v>
      </c>
      <c r="L89" s="91">
        <f t="shared" si="21"/>
        <v>2264</v>
      </c>
      <c r="M89" s="91">
        <f t="shared" si="21"/>
        <v>2319</v>
      </c>
      <c r="N89" s="82">
        <f t="shared" si="19"/>
        <v>24218</v>
      </c>
      <c r="O89" s="83" t="s">
        <v>61</v>
      </c>
      <c r="P89" s="107" t="s">
        <v>61</v>
      </c>
      <c r="Q89" s="107" t="s">
        <v>61</v>
      </c>
      <c r="R89" s="107" t="s">
        <v>61</v>
      </c>
      <c r="S89" s="107" t="s">
        <v>61</v>
      </c>
      <c r="T89" s="108" t="s">
        <v>61</v>
      </c>
      <c r="U89" s="85">
        <f t="shared" si="17"/>
        <v>24218</v>
      </c>
      <c r="V89" s="161"/>
    </row>
    <row r="90" spans="1:22" s="143" customFormat="1" ht="21.75" customHeight="1" x14ac:dyDescent="0.2">
      <c r="A90" s="86" t="s">
        <v>23</v>
      </c>
      <c r="B90" s="90">
        <f t="shared" si="15"/>
        <v>858</v>
      </c>
      <c r="C90" s="93">
        <f t="shared" si="15"/>
        <v>2943</v>
      </c>
      <c r="D90" s="93">
        <v>858</v>
      </c>
      <c r="E90" s="93">
        <f t="shared" ref="E90:M90" si="22">SUM(E10+E50)</f>
        <v>282</v>
      </c>
      <c r="F90" s="93">
        <f t="shared" si="22"/>
        <v>5077</v>
      </c>
      <c r="G90" s="93">
        <f t="shared" si="22"/>
        <v>1087</v>
      </c>
      <c r="H90" s="93">
        <f t="shared" si="22"/>
        <v>2314</v>
      </c>
      <c r="I90" s="93">
        <f t="shared" si="22"/>
        <v>893</v>
      </c>
      <c r="J90" s="93">
        <f t="shared" si="22"/>
        <v>3579</v>
      </c>
      <c r="K90" s="93">
        <f t="shared" si="22"/>
        <v>3061</v>
      </c>
      <c r="L90" s="93">
        <f t="shared" si="22"/>
        <v>2209</v>
      </c>
      <c r="M90" s="93">
        <f t="shared" si="22"/>
        <v>6208</v>
      </c>
      <c r="N90" s="87">
        <f t="shared" si="19"/>
        <v>29369</v>
      </c>
      <c r="O90" s="88" t="s">
        <v>61</v>
      </c>
      <c r="P90" s="109" t="s">
        <v>61</v>
      </c>
      <c r="Q90" s="109" t="s">
        <v>61</v>
      </c>
      <c r="R90" s="109" t="s">
        <v>61</v>
      </c>
      <c r="S90" s="109" t="s">
        <v>61</v>
      </c>
      <c r="T90" s="110" t="s">
        <v>61</v>
      </c>
      <c r="U90" s="90">
        <f t="shared" si="17"/>
        <v>29369</v>
      </c>
      <c r="V90" s="161"/>
    </row>
    <row r="91" spans="1:22" s="143" customFormat="1" ht="21.75" customHeight="1" x14ac:dyDescent="0.2">
      <c r="A91" s="81" t="s">
        <v>24</v>
      </c>
      <c r="B91" s="105">
        <f t="shared" si="15"/>
        <v>843</v>
      </c>
      <c r="C91" s="106">
        <f t="shared" si="15"/>
        <v>2196</v>
      </c>
      <c r="D91" s="106">
        <v>843</v>
      </c>
      <c r="E91" s="106">
        <f t="shared" ref="E91:M91" si="23">SUM(E11+E51)</f>
        <v>227</v>
      </c>
      <c r="F91" s="106">
        <f t="shared" si="23"/>
        <v>5003</v>
      </c>
      <c r="G91" s="106">
        <f t="shared" si="23"/>
        <v>1185</v>
      </c>
      <c r="H91" s="106">
        <f t="shared" si="23"/>
        <v>2850</v>
      </c>
      <c r="I91" s="106">
        <f t="shared" si="23"/>
        <v>923</v>
      </c>
      <c r="J91" s="106">
        <f t="shared" si="23"/>
        <v>5454</v>
      </c>
      <c r="K91" s="106">
        <f t="shared" si="23"/>
        <v>2894</v>
      </c>
      <c r="L91" s="91">
        <f t="shared" si="23"/>
        <v>2444</v>
      </c>
      <c r="M91" s="91">
        <f t="shared" si="23"/>
        <v>2938</v>
      </c>
      <c r="N91" s="82">
        <f>SUM(B91:M91)</f>
        <v>27800</v>
      </c>
      <c r="O91" s="83" t="s">
        <v>61</v>
      </c>
      <c r="P91" s="107" t="s">
        <v>61</v>
      </c>
      <c r="Q91" s="107" t="s">
        <v>61</v>
      </c>
      <c r="R91" s="107" t="s">
        <v>61</v>
      </c>
      <c r="S91" s="107" t="s">
        <v>61</v>
      </c>
      <c r="T91" s="108" t="s">
        <v>61</v>
      </c>
      <c r="U91" s="85">
        <f t="shared" si="17"/>
        <v>27800</v>
      </c>
      <c r="V91" s="161"/>
    </row>
    <row r="92" spans="1:22" s="143" customFormat="1" ht="21.75" customHeight="1" x14ac:dyDescent="0.2">
      <c r="A92" s="81" t="s">
        <v>25</v>
      </c>
      <c r="B92" s="85">
        <f t="shared" si="15"/>
        <v>699</v>
      </c>
      <c r="C92" s="91">
        <f t="shared" si="15"/>
        <v>2375</v>
      </c>
      <c r="D92" s="91">
        <v>699</v>
      </c>
      <c r="E92" s="91">
        <f t="shared" ref="E92:M92" si="24">SUM(E12+E52)</f>
        <v>196</v>
      </c>
      <c r="F92" s="91">
        <f t="shared" si="24"/>
        <v>4785</v>
      </c>
      <c r="G92" s="91">
        <f t="shared" si="24"/>
        <v>811</v>
      </c>
      <c r="H92" s="91">
        <f t="shared" si="24"/>
        <v>2269</v>
      </c>
      <c r="I92" s="91">
        <f t="shared" si="24"/>
        <v>781</v>
      </c>
      <c r="J92" s="91">
        <f t="shared" si="24"/>
        <v>5112</v>
      </c>
      <c r="K92" s="91">
        <f t="shared" si="24"/>
        <v>2823</v>
      </c>
      <c r="L92" s="91">
        <f t="shared" si="24"/>
        <v>2349</v>
      </c>
      <c r="M92" s="91">
        <f t="shared" si="24"/>
        <v>2082</v>
      </c>
      <c r="N92" s="82">
        <f t="shared" si="19"/>
        <v>24981</v>
      </c>
      <c r="O92" s="83" t="s">
        <v>61</v>
      </c>
      <c r="P92" s="107" t="s">
        <v>61</v>
      </c>
      <c r="Q92" s="107" t="s">
        <v>61</v>
      </c>
      <c r="R92" s="107" t="s">
        <v>61</v>
      </c>
      <c r="S92" s="107" t="s">
        <v>61</v>
      </c>
      <c r="T92" s="108" t="s">
        <v>61</v>
      </c>
      <c r="U92" s="85">
        <f t="shared" ref="U92:U102" si="25">(N92)</f>
        <v>24981</v>
      </c>
      <c r="V92" s="161"/>
    </row>
    <row r="93" spans="1:22" s="143" customFormat="1" ht="21.75" customHeight="1" x14ac:dyDescent="0.2">
      <c r="A93" s="81" t="s">
        <v>26</v>
      </c>
      <c r="B93" s="85">
        <f t="shared" si="15"/>
        <v>1042</v>
      </c>
      <c r="C93" s="91">
        <f t="shared" si="15"/>
        <v>1556</v>
      </c>
      <c r="D93" s="91">
        <v>1042</v>
      </c>
      <c r="E93" s="91">
        <f t="shared" ref="E93:M93" si="26">SUM(E13+E53)</f>
        <v>258</v>
      </c>
      <c r="F93" s="91">
        <f t="shared" si="26"/>
        <v>3763</v>
      </c>
      <c r="G93" s="91">
        <f t="shared" si="26"/>
        <v>5166</v>
      </c>
      <c r="H93" s="91">
        <f t="shared" si="26"/>
        <v>1987</v>
      </c>
      <c r="I93" s="91">
        <f t="shared" si="26"/>
        <v>787</v>
      </c>
      <c r="J93" s="91">
        <f t="shared" si="26"/>
        <v>4334</v>
      </c>
      <c r="K93" s="91">
        <f t="shared" si="26"/>
        <v>2625</v>
      </c>
      <c r="L93" s="91">
        <f t="shared" si="26"/>
        <v>2799</v>
      </c>
      <c r="M93" s="91">
        <f t="shared" si="26"/>
        <v>2081</v>
      </c>
      <c r="N93" s="82">
        <f t="shared" si="19"/>
        <v>27440</v>
      </c>
      <c r="O93" s="83" t="s">
        <v>61</v>
      </c>
      <c r="P93" s="107" t="s">
        <v>61</v>
      </c>
      <c r="Q93" s="107" t="s">
        <v>61</v>
      </c>
      <c r="R93" s="107" t="s">
        <v>61</v>
      </c>
      <c r="S93" s="107" t="s">
        <v>61</v>
      </c>
      <c r="T93" s="108" t="s">
        <v>61</v>
      </c>
      <c r="U93" s="85">
        <f t="shared" si="25"/>
        <v>27440</v>
      </c>
      <c r="V93" s="161"/>
    </row>
    <row r="94" spans="1:22" s="143" customFormat="1" ht="21.75" customHeight="1" x14ac:dyDescent="0.2">
      <c r="A94" s="81" t="s">
        <v>27</v>
      </c>
      <c r="B94" s="85">
        <f t="shared" si="15"/>
        <v>997</v>
      </c>
      <c r="C94" s="91">
        <f t="shared" si="15"/>
        <v>1432</v>
      </c>
      <c r="D94" s="91">
        <v>997</v>
      </c>
      <c r="E94" s="91">
        <f t="shared" ref="E94:M94" si="27">SUM(E14+E54)</f>
        <v>225</v>
      </c>
      <c r="F94" s="91">
        <f t="shared" si="27"/>
        <v>3657</v>
      </c>
      <c r="G94" s="91">
        <f t="shared" si="27"/>
        <v>4550</v>
      </c>
      <c r="H94" s="91">
        <f t="shared" si="27"/>
        <v>1231</v>
      </c>
      <c r="I94" s="91">
        <f t="shared" si="27"/>
        <v>821</v>
      </c>
      <c r="J94" s="91">
        <f t="shared" si="27"/>
        <v>3617</v>
      </c>
      <c r="K94" s="91">
        <f t="shared" si="27"/>
        <v>2126</v>
      </c>
      <c r="L94" s="91">
        <f t="shared" si="27"/>
        <v>2093</v>
      </c>
      <c r="M94" s="91">
        <f t="shared" si="27"/>
        <v>2555</v>
      </c>
      <c r="N94" s="82">
        <f t="shared" si="19"/>
        <v>24301</v>
      </c>
      <c r="O94" s="83" t="s">
        <v>61</v>
      </c>
      <c r="P94" s="107" t="s">
        <v>61</v>
      </c>
      <c r="Q94" s="107" t="s">
        <v>61</v>
      </c>
      <c r="R94" s="107" t="s">
        <v>61</v>
      </c>
      <c r="S94" s="107" t="s">
        <v>61</v>
      </c>
      <c r="T94" s="108" t="s">
        <v>61</v>
      </c>
      <c r="U94" s="85">
        <f t="shared" si="25"/>
        <v>24301</v>
      </c>
      <c r="V94" s="161"/>
    </row>
    <row r="95" spans="1:22" s="143" customFormat="1" ht="21.75" customHeight="1" x14ac:dyDescent="0.2">
      <c r="A95" s="92">
        <v>2012</v>
      </c>
      <c r="B95" s="90">
        <f t="shared" si="15"/>
        <v>1109</v>
      </c>
      <c r="C95" s="93">
        <f t="shared" si="15"/>
        <v>1462</v>
      </c>
      <c r="D95" s="93">
        <v>1109</v>
      </c>
      <c r="E95" s="93">
        <f t="shared" ref="E95:M95" si="28">SUM(E15+E55)</f>
        <v>256</v>
      </c>
      <c r="F95" s="93">
        <f t="shared" si="28"/>
        <v>3943</v>
      </c>
      <c r="G95" s="93">
        <f t="shared" si="28"/>
        <v>3681</v>
      </c>
      <c r="H95" s="93">
        <f t="shared" si="28"/>
        <v>1446</v>
      </c>
      <c r="I95" s="93">
        <f t="shared" si="28"/>
        <v>418</v>
      </c>
      <c r="J95" s="93">
        <f t="shared" si="28"/>
        <v>4030</v>
      </c>
      <c r="K95" s="93">
        <f t="shared" si="28"/>
        <v>2164</v>
      </c>
      <c r="L95" s="93">
        <f t="shared" si="28"/>
        <v>2197</v>
      </c>
      <c r="M95" s="93">
        <f t="shared" si="28"/>
        <v>1851</v>
      </c>
      <c r="N95" s="87">
        <f t="shared" si="19"/>
        <v>23666</v>
      </c>
      <c r="O95" s="88" t="s">
        <v>61</v>
      </c>
      <c r="P95" s="109" t="s">
        <v>61</v>
      </c>
      <c r="Q95" s="109" t="s">
        <v>61</v>
      </c>
      <c r="R95" s="109" t="s">
        <v>61</v>
      </c>
      <c r="S95" s="109" t="s">
        <v>61</v>
      </c>
      <c r="T95" s="110" t="s">
        <v>61</v>
      </c>
      <c r="U95" s="93">
        <f t="shared" si="25"/>
        <v>23666</v>
      </c>
      <c r="V95" s="161"/>
    </row>
    <row r="96" spans="1:22" s="143" customFormat="1" ht="21.75" customHeight="1" x14ac:dyDescent="0.2">
      <c r="A96" s="111">
        <v>2013</v>
      </c>
      <c r="B96" s="105">
        <f t="shared" si="15"/>
        <v>1125</v>
      </c>
      <c r="C96" s="106">
        <f t="shared" si="15"/>
        <v>1718</v>
      </c>
      <c r="D96" s="106">
        <f>SUM(D16+D56)</f>
        <v>1270</v>
      </c>
      <c r="E96" s="106">
        <f t="shared" ref="E96:M96" si="29">SUM(E16+E56)</f>
        <v>395</v>
      </c>
      <c r="F96" s="106">
        <f t="shared" si="29"/>
        <v>3731</v>
      </c>
      <c r="G96" s="106">
        <f t="shared" si="29"/>
        <v>2829</v>
      </c>
      <c r="H96" s="106">
        <f t="shared" si="29"/>
        <v>1450</v>
      </c>
      <c r="I96" s="106">
        <f t="shared" si="29"/>
        <v>554</v>
      </c>
      <c r="J96" s="106">
        <f t="shared" si="29"/>
        <v>3440</v>
      </c>
      <c r="K96" s="106">
        <f t="shared" si="29"/>
        <v>2589</v>
      </c>
      <c r="L96" s="106">
        <f t="shared" si="29"/>
        <v>2003</v>
      </c>
      <c r="M96" s="106">
        <f t="shared" si="29"/>
        <v>2438</v>
      </c>
      <c r="N96" s="112">
        <f t="shared" si="19"/>
        <v>23542</v>
      </c>
      <c r="O96" s="113" t="s">
        <v>61</v>
      </c>
      <c r="P96" s="114" t="s">
        <v>61</v>
      </c>
      <c r="Q96" s="114" t="s">
        <v>61</v>
      </c>
      <c r="R96" s="114" t="s">
        <v>61</v>
      </c>
      <c r="S96" s="114" t="s">
        <v>61</v>
      </c>
      <c r="T96" s="113" t="s">
        <v>61</v>
      </c>
      <c r="U96" s="105">
        <f t="shared" si="25"/>
        <v>23542</v>
      </c>
      <c r="V96" s="161"/>
    </row>
    <row r="97" spans="1:22" s="143" customFormat="1" ht="21.75" customHeight="1" x14ac:dyDescent="0.2">
      <c r="A97" s="81">
        <v>2014</v>
      </c>
      <c r="B97" s="85">
        <f t="shared" si="15"/>
        <v>1352</v>
      </c>
      <c r="C97" s="91">
        <f t="shared" si="15"/>
        <v>649</v>
      </c>
      <c r="D97" s="91">
        <f>SUM(D17+D57)</f>
        <v>1097</v>
      </c>
      <c r="E97" s="91">
        <f t="shared" ref="E97:M97" si="30">SUM(E17+E57)</f>
        <v>436</v>
      </c>
      <c r="F97" s="91">
        <f t="shared" si="30"/>
        <v>3869</v>
      </c>
      <c r="G97" s="91">
        <f t="shared" si="30"/>
        <v>3236</v>
      </c>
      <c r="H97" s="91">
        <f t="shared" si="30"/>
        <v>1233</v>
      </c>
      <c r="I97" s="91">
        <f t="shared" si="30"/>
        <v>427</v>
      </c>
      <c r="J97" s="91">
        <f t="shared" si="30"/>
        <v>3761</v>
      </c>
      <c r="K97" s="91">
        <f t="shared" si="30"/>
        <v>2161</v>
      </c>
      <c r="L97" s="91">
        <f t="shared" si="30"/>
        <v>2540</v>
      </c>
      <c r="M97" s="147">
        <f t="shared" si="30"/>
        <v>2207</v>
      </c>
      <c r="N97" s="82">
        <f t="shared" si="19"/>
        <v>22968</v>
      </c>
      <c r="O97" s="83" t="s">
        <v>61</v>
      </c>
      <c r="P97" s="107" t="s">
        <v>61</v>
      </c>
      <c r="Q97" s="107" t="s">
        <v>61</v>
      </c>
      <c r="R97" s="107" t="s">
        <v>61</v>
      </c>
      <c r="S97" s="107" t="s">
        <v>61</v>
      </c>
      <c r="T97" s="83" t="s">
        <v>61</v>
      </c>
      <c r="U97" s="85">
        <f t="shared" si="25"/>
        <v>22968</v>
      </c>
      <c r="V97" s="161"/>
    </row>
    <row r="98" spans="1:22" s="143" customFormat="1" ht="21.75" customHeight="1" x14ac:dyDescent="0.2">
      <c r="A98" s="81">
        <v>2015</v>
      </c>
      <c r="B98" s="85">
        <f t="shared" si="15"/>
        <v>1174</v>
      </c>
      <c r="C98" s="91">
        <f t="shared" si="15"/>
        <v>1804</v>
      </c>
      <c r="D98" s="91">
        <f>SUM(D18+D58)</f>
        <v>1196</v>
      </c>
      <c r="E98" s="91">
        <f t="shared" ref="E98:M98" si="31">SUM(E18+E58)</f>
        <v>751</v>
      </c>
      <c r="F98" s="91">
        <f t="shared" si="31"/>
        <v>3214</v>
      </c>
      <c r="G98" s="91">
        <f t="shared" si="31"/>
        <v>4582</v>
      </c>
      <c r="H98" s="91">
        <f t="shared" si="31"/>
        <v>1319</v>
      </c>
      <c r="I98" s="91">
        <f t="shared" si="31"/>
        <v>198</v>
      </c>
      <c r="J98" s="91">
        <f t="shared" si="31"/>
        <v>3636</v>
      </c>
      <c r="K98" s="91">
        <f t="shared" si="31"/>
        <v>2066</v>
      </c>
      <c r="L98" s="91">
        <f t="shared" si="31"/>
        <v>2497</v>
      </c>
      <c r="M98" s="147">
        <f t="shared" si="31"/>
        <v>2347</v>
      </c>
      <c r="N98" s="147">
        <f>SUM(B98:M98)</f>
        <v>24784</v>
      </c>
      <c r="O98" s="83" t="s">
        <v>61</v>
      </c>
      <c r="P98" s="107" t="s">
        <v>61</v>
      </c>
      <c r="Q98" s="107" t="s">
        <v>61</v>
      </c>
      <c r="R98" s="107" t="s">
        <v>61</v>
      </c>
      <c r="S98" s="107" t="s">
        <v>61</v>
      </c>
      <c r="T98" s="83" t="s">
        <v>61</v>
      </c>
      <c r="U98" s="91">
        <f t="shared" si="25"/>
        <v>24784</v>
      </c>
      <c r="V98" s="161"/>
    </row>
    <row r="99" spans="1:22" s="143" customFormat="1" ht="21.75" customHeight="1" x14ac:dyDescent="0.2">
      <c r="A99" s="132">
        <v>2016</v>
      </c>
      <c r="B99" s="91">
        <v>982</v>
      </c>
      <c r="C99" s="91">
        <v>1775</v>
      </c>
      <c r="D99" s="91">
        <v>1105</v>
      </c>
      <c r="E99" s="91">
        <v>340</v>
      </c>
      <c r="F99" s="91">
        <v>3654</v>
      </c>
      <c r="G99" s="91">
        <v>4378</v>
      </c>
      <c r="H99" s="91">
        <v>1219</v>
      </c>
      <c r="I99" s="91">
        <v>200</v>
      </c>
      <c r="J99" s="91">
        <v>3607</v>
      </c>
      <c r="K99" s="91">
        <v>2359</v>
      </c>
      <c r="L99" s="91">
        <v>2862</v>
      </c>
      <c r="M99" s="147">
        <v>2329</v>
      </c>
      <c r="N99" s="82">
        <f>SUM(B99:M99)</f>
        <v>24810</v>
      </c>
      <c r="O99" s="83" t="s">
        <v>61</v>
      </c>
      <c r="P99" s="107" t="s">
        <v>61</v>
      </c>
      <c r="Q99" s="107" t="s">
        <v>61</v>
      </c>
      <c r="R99" s="107" t="s">
        <v>61</v>
      </c>
      <c r="S99" s="129" t="s">
        <v>61</v>
      </c>
      <c r="T99" s="83" t="s">
        <v>61</v>
      </c>
      <c r="U99" s="91">
        <f t="shared" si="25"/>
        <v>24810</v>
      </c>
      <c r="V99" s="161"/>
    </row>
    <row r="100" spans="1:22" s="143" customFormat="1" ht="21.75" customHeight="1" x14ac:dyDescent="0.2">
      <c r="A100" s="86">
        <v>2017</v>
      </c>
      <c r="B100" s="90">
        <v>903</v>
      </c>
      <c r="C100" s="93">
        <v>1086</v>
      </c>
      <c r="D100" s="93">
        <v>1087</v>
      </c>
      <c r="E100" s="93">
        <v>662</v>
      </c>
      <c r="F100" s="93">
        <v>3398</v>
      </c>
      <c r="G100" s="93">
        <v>2641</v>
      </c>
      <c r="H100" s="93">
        <v>975</v>
      </c>
      <c r="I100" s="93">
        <v>322</v>
      </c>
      <c r="J100" s="93">
        <v>3385</v>
      </c>
      <c r="K100" s="93">
        <v>1851</v>
      </c>
      <c r="L100" s="93">
        <v>3200</v>
      </c>
      <c r="M100" s="93">
        <v>1738</v>
      </c>
      <c r="N100" s="87">
        <f>SUM(B100:M100)</f>
        <v>21248</v>
      </c>
      <c r="O100" s="88" t="s">
        <v>61</v>
      </c>
      <c r="P100" s="109" t="s">
        <v>61</v>
      </c>
      <c r="Q100" s="109" t="s">
        <v>61</v>
      </c>
      <c r="R100" s="109" t="s">
        <v>61</v>
      </c>
      <c r="S100" s="133" t="s">
        <v>61</v>
      </c>
      <c r="T100" s="134" t="s">
        <v>61</v>
      </c>
      <c r="U100" s="93">
        <f t="shared" si="25"/>
        <v>21248</v>
      </c>
      <c r="V100" s="161"/>
    </row>
    <row r="101" spans="1:22" s="143" customFormat="1" ht="21.75" customHeight="1" x14ac:dyDescent="0.2">
      <c r="A101" s="81">
        <v>2018</v>
      </c>
      <c r="B101" s="85">
        <v>1424</v>
      </c>
      <c r="C101" s="91">
        <v>1059</v>
      </c>
      <c r="D101" s="91">
        <v>1100</v>
      </c>
      <c r="E101" s="91">
        <v>485</v>
      </c>
      <c r="F101" s="91">
        <v>3449</v>
      </c>
      <c r="G101" s="91">
        <v>4108</v>
      </c>
      <c r="H101" s="91">
        <v>1099</v>
      </c>
      <c r="I101" s="91">
        <v>228</v>
      </c>
      <c r="J101" s="91">
        <v>3380</v>
      </c>
      <c r="K101" s="91">
        <v>1753</v>
      </c>
      <c r="L101" s="91">
        <v>3313</v>
      </c>
      <c r="M101" s="91">
        <v>1905</v>
      </c>
      <c r="N101" s="82">
        <f>SUM(B101:M101)</f>
        <v>23303</v>
      </c>
      <c r="O101" s="83" t="s">
        <v>61</v>
      </c>
      <c r="P101" s="107" t="s">
        <v>61</v>
      </c>
      <c r="Q101" s="107" t="s">
        <v>61</v>
      </c>
      <c r="R101" s="107" t="s">
        <v>61</v>
      </c>
      <c r="S101" s="129" t="s">
        <v>61</v>
      </c>
      <c r="T101" s="128" t="s">
        <v>61</v>
      </c>
      <c r="U101" s="91">
        <f t="shared" si="25"/>
        <v>23303</v>
      </c>
      <c r="V101" s="161"/>
    </row>
    <row r="102" spans="1:22" ht="21.75" customHeight="1" x14ac:dyDescent="0.2">
      <c r="A102" s="132">
        <v>2019</v>
      </c>
      <c r="B102" s="85">
        <v>1183</v>
      </c>
      <c r="C102" s="91">
        <v>1099</v>
      </c>
      <c r="D102" s="91">
        <v>915</v>
      </c>
      <c r="E102" s="91">
        <v>602</v>
      </c>
      <c r="F102" s="91">
        <v>3585</v>
      </c>
      <c r="G102" s="91">
        <v>3920</v>
      </c>
      <c r="H102" s="91">
        <v>903</v>
      </c>
      <c r="I102" s="91">
        <v>392</v>
      </c>
      <c r="J102" s="91">
        <v>3029</v>
      </c>
      <c r="K102" s="91">
        <v>1877</v>
      </c>
      <c r="L102" s="91">
        <v>3870</v>
      </c>
      <c r="M102" s="147">
        <v>2559</v>
      </c>
      <c r="N102" s="82">
        <f>SUM(B102:M102)</f>
        <v>23934</v>
      </c>
      <c r="O102" s="83" t="s">
        <v>61</v>
      </c>
      <c r="P102" s="184" t="s">
        <v>61</v>
      </c>
      <c r="Q102" s="107" t="s">
        <v>61</v>
      </c>
      <c r="R102" s="107" t="s">
        <v>61</v>
      </c>
      <c r="S102" s="129" t="s">
        <v>61</v>
      </c>
      <c r="T102" s="83" t="s">
        <v>61</v>
      </c>
      <c r="U102" s="85">
        <f t="shared" si="25"/>
        <v>23934</v>
      </c>
    </row>
    <row r="103" spans="1:22" ht="21.75" customHeight="1" x14ac:dyDescent="0.2">
      <c r="A103" s="132">
        <v>2020</v>
      </c>
      <c r="B103" s="85">
        <v>804</v>
      </c>
      <c r="C103" s="91">
        <v>257</v>
      </c>
      <c r="D103" s="91">
        <v>738</v>
      </c>
      <c r="E103" s="91">
        <v>471</v>
      </c>
      <c r="F103" s="91">
        <v>872</v>
      </c>
      <c r="G103" s="91">
        <v>370</v>
      </c>
      <c r="H103" s="91">
        <v>449</v>
      </c>
      <c r="I103" s="91">
        <v>65</v>
      </c>
      <c r="J103" s="91">
        <v>1726</v>
      </c>
      <c r="K103" s="91">
        <v>348</v>
      </c>
      <c r="L103" s="91">
        <v>424</v>
      </c>
      <c r="M103" s="147">
        <v>1503</v>
      </c>
      <c r="N103" s="82">
        <f t="shared" ref="N103:N105" si="32">SUM(B103:M103)</f>
        <v>8027</v>
      </c>
      <c r="O103" s="83" t="s">
        <v>61</v>
      </c>
      <c r="P103" s="184" t="s">
        <v>61</v>
      </c>
      <c r="Q103" s="107" t="s">
        <v>61</v>
      </c>
      <c r="R103" s="107" t="s">
        <v>61</v>
      </c>
      <c r="S103" s="129" t="s">
        <v>61</v>
      </c>
      <c r="T103" s="83" t="s">
        <v>61</v>
      </c>
      <c r="U103" s="91">
        <f>N103</f>
        <v>8027</v>
      </c>
    </row>
    <row r="104" spans="1:22" ht="21.75" customHeight="1" x14ac:dyDescent="0.2">
      <c r="A104" s="132">
        <v>2021</v>
      </c>
      <c r="B104" s="85">
        <v>867</v>
      </c>
      <c r="C104" s="91">
        <v>376</v>
      </c>
      <c r="D104" s="91">
        <v>799</v>
      </c>
      <c r="E104" s="91">
        <v>545</v>
      </c>
      <c r="F104" s="91">
        <v>915</v>
      </c>
      <c r="G104" s="91">
        <v>264</v>
      </c>
      <c r="H104" s="91">
        <v>642</v>
      </c>
      <c r="I104" s="91">
        <v>112</v>
      </c>
      <c r="J104" s="91">
        <v>1189</v>
      </c>
      <c r="K104" s="91">
        <v>304</v>
      </c>
      <c r="L104" s="91">
        <v>349</v>
      </c>
      <c r="M104" s="147">
        <v>1140</v>
      </c>
      <c r="N104" s="82">
        <f t="shared" si="32"/>
        <v>7502</v>
      </c>
      <c r="O104" s="83" t="s">
        <v>61</v>
      </c>
      <c r="P104" s="184" t="s">
        <v>61</v>
      </c>
      <c r="Q104" s="107" t="s">
        <v>61</v>
      </c>
      <c r="R104" s="107" t="s">
        <v>61</v>
      </c>
      <c r="S104" s="129" t="s">
        <v>61</v>
      </c>
      <c r="T104" s="83" t="s">
        <v>61</v>
      </c>
      <c r="U104" s="85">
        <f>N104</f>
        <v>7502</v>
      </c>
    </row>
    <row r="105" spans="1:22" ht="21.75" customHeight="1" x14ac:dyDescent="0.2">
      <c r="A105" s="92">
        <v>2022</v>
      </c>
      <c r="B105" s="90">
        <v>740</v>
      </c>
      <c r="C105" s="93">
        <v>447</v>
      </c>
      <c r="D105" s="93">
        <v>822</v>
      </c>
      <c r="E105" s="93">
        <v>418</v>
      </c>
      <c r="F105" s="93">
        <v>837</v>
      </c>
      <c r="G105" s="93">
        <v>980</v>
      </c>
      <c r="H105" s="93">
        <v>582</v>
      </c>
      <c r="I105" s="93">
        <v>285</v>
      </c>
      <c r="J105" s="93">
        <v>1172</v>
      </c>
      <c r="K105" s="93">
        <v>686</v>
      </c>
      <c r="L105" s="93">
        <v>487</v>
      </c>
      <c r="M105" s="115">
        <v>1871</v>
      </c>
      <c r="N105" s="115">
        <f t="shared" si="32"/>
        <v>9327</v>
      </c>
      <c r="O105" s="88" t="s">
        <v>61</v>
      </c>
      <c r="P105" s="109" t="s">
        <v>61</v>
      </c>
      <c r="Q105" s="109" t="s">
        <v>61</v>
      </c>
      <c r="R105" s="109" t="s">
        <v>61</v>
      </c>
      <c r="S105" s="109" t="s">
        <v>61</v>
      </c>
      <c r="T105" s="88" t="s">
        <v>61</v>
      </c>
      <c r="U105" s="90">
        <f>N105</f>
        <v>9327</v>
      </c>
    </row>
    <row r="106" spans="1:22" ht="21.75" customHeight="1" x14ac:dyDescent="0.2">
      <c r="A106" s="202">
        <v>2023</v>
      </c>
      <c r="B106" s="198">
        <v>921</v>
      </c>
      <c r="C106" s="196">
        <v>131</v>
      </c>
      <c r="D106" s="196">
        <v>1464</v>
      </c>
      <c r="E106" s="196">
        <v>362</v>
      </c>
      <c r="F106" s="196">
        <v>1914</v>
      </c>
      <c r="G106" s="196">
        <v>497</v>
      </c>
      <c r="H106" s="196">
        <v>729</v>
      </c>
      <c r="I106" s="196">
        <v>951</v>
      </c>
      <c r="J106" s="196">
        <v>1229</v>
      </c>
      <c r="K106" s="196">
        <v>568</v>
      </c>
      <c r="L106" s="196">
        <v>4251</v>
      </c>
      <c r="M106" s="204">
        <v>661</v>
      </c>
      <c r="N106" s="204">
        <v>13678</v>
      </c>
      <c r="O106" s="88" t="s">
        <v>61</v>
      </c>
      <c r="P106" s="109" t="s">
        <v>61</v>
      </c>
      <c r="Q106" s="109" t="s">
        <v>61</v>
      </c>
      <c r="R106" s="109" t="s">
        <v>61</v>
      </c>
      <c r="S106" s="109" t="s">
        <v>61</v>
      </c>
      <c r="T106" s="88" t="s">
        <v>61</v>
      </c>
      <c r="U106" s="90">
        <f>N106</f>
        <v>13678</v>
      </c>
    </row>
    <row r="107" spans="1:22" s="50" customFormat="1" ht="12.75" customHeight="1" x14ac:dyDescent="0.2">
      <c r="A107" s="94" t="s">
        <v>28</v>
      </c>
      <c r="B107" s="85"/>
      <c r="C107" s="91"/>
      <c r="D107" s="91"/>
      <c r="E107" s="91"/>
      <c r="F107" s="91"/>
      <c r="G107" s="91"/>
      <c r="H107" s="91"/>
      <c r="I107" s="91"/>
      <c r="J107" s="91"/>
      <c r="K107" s="123"/>
      <c r="L107" s="123"/>
      <c r="M107" s="124"/>
      <c r="N107" s="124"/>
      <c r="O107" s="125"/>
      <c r="P107" s="123"/>
      <c r="Q107" s="123"/>
      <c r="R107" s="123"/>
      <c r="S107" s="123"/>
      <c r="T107" s="125"/>
      <c r="U107" s="91"/>
      <c r="V107" s="15"/>
    </row>
    <row r="108" spans="1:22" ht="12.75" customHeight="1" x14ac:dyDescent="0.2">
      <c r="A108" s="81" t="s">
        <v>29</v>
      </c>
      <c r="B108" s="85">
        <f>IFERROR(B106/B105*100-100,"--")</f>
        <v>24.459459459459467</v>
      </c>
      <c r="C108" s="91">
        <f t="shared" ref="C108:U108" si="33">IFERROR(C106/C105*100-100,"--")</f>
        <v>-70.693512304250561</v>
      </c>
      <c r="D108" s="91">
        <f t="shared" si="33"/>
        <v>78.102189781021906</v>
      </c>
      <c r="E108" s="91">
        <f t="shared" si="33"/>
        <v>-13.397129186602868</v>
      </c>
      <c r="F108" s="91">
        <f t="shared" si="33"/>
        <v>128.67383512544802</v>
      </c>
      <c r="G108" s="91">
        <f t="shared" si="33"/>
        <v>-49.285714285714292</v>
      </c>
      <c r="H108" s="91">
        <f t="shared" si="33"/>
        <v>25.257731958762889</v>
      </c>
      <c r="I108" s="91">
        <f t="shared" si="33"/>
        <v>233.68421052631578</v>
      </c>
      <c r="J108" s="91">
        <f t="shared" si="33"/>
        <v>4.8634812286689311</v>
      </c>
      <c r="K108" s="91">
        <f t="shared" si="33"/>
        <v>-17.201166180758023</v>
      </c>
      <c r="L108" s="91">
        <f t="shared" si="33"/>
        <v>772.89527720739227</v>
      </c>
      <c r="M108" s="147">
        <f t="shared" si="33"/>
        <v>-64.671298770710848</v>
      </c>
      <c r="N108" s="99">
        <f t="shared" si="33"/>
        <v>46.649512168971796</v>
      </c>
      <c r="O108" s="83" t="s">
        <v>61</v>
      </c>
      <c r="P108" s="184" t="s">
        <v>61</v>
      </c>
      <c r="Q108" s="107" t="s">
        <v>61</v>
      </c>
      <c r="R108" s="107" t="s">
        <v>61</v>
      </c>
      <c r="S108" s="129" t="s">
        <v>61</v>
      </c>
      <c r="T108" s="83" t="s">
        <v>61</v>
      </c>
      <c r="U108" s="126">
        <f t="shared" si="33"/>
        <v>46.649512168971796</v>
      </c>
    </row>
    <row r="109" spans="1:22" ht="12.75" customHeight="1" x14ac:dyDescent="0.2">
      <c r="A109" s="81" t="s">
        <v>30</v>
      </c>
      <c r="B109" s="85">
        <f>IFERROR(B106/B101*100-100,"--")</f>
        <v>-35.323033707865164</v>
      </c>
      <c r="C109" s="91">
        <f t="shared" ref="C109:U109" si="34">IFERROR(C106/C101*100-100,"--")</f>
        <v>-87.629839471199247</v>
      </c>
      <c r="D109" s="91">
        <f t="shared" si="34"/>
        <v>33.090909090909093</v>
      </c>
      <c r="E109" s="91">
        <f t="shared" si="34"/>
        <v>-25.360824742268036</v>
      </c>
      <c r="F109" s="91">
        <f t="shared" si="34"/>
        <v>-44.505653812699329</v>
      </c>
      <c r="G109" s="91">
        <f t="shared" si="34"/>
        <v>-87.901655306718595</v>
      </c>
      <c r="H109" s="91">
        <f t="shared" si="34"/>
        <v>-33.666969972702461</v>
      </c>
      <c r="I109" s="91">
        <f t="shared" si="34"/>
        <v>317.1052631578948</v>
      </c>
      <c r="J109" s="91">
        <f t="shared" si="34"/>
        <v>-63.639053254437869</v>
      </c>
      <c r="K109" s="91">
        <f t="shared" si="34"/>
        <v>-67.598402738163145</v>
      </c>
      <c r="L109" s="91">
        <f t="shared" si="34"/>
        <v>28.312707515846682</v>
      </c>
      <c r="M109" s="147">
        <f t="shared" si="34"/>
        <v>-65.30183727034121</v>
      </c>
      <c r="N109" s="99">
        <f t="shared" si="34"/>
        <v>-41.30369480324422</v>
      </c>
      <c r="O109" s="83" t="s">
        <v>61</v>
      </c>
      <c r="P109" s="184" t="s">
        <v>61</v>
      </c>
      <c r="Q109" s="107" t="s">
        <v>61</v>
      </c>
      <c r="R109" s="107" t="s">
        <v>61</v>
      </c>
      <c r="S109" s="129" t="s">
        <v>61</v>
      </c>
      <c r="T109" s="83" t="s">
        <v>61</v>
      </c>
      <c r="U109" s="126">
        <f t="shared" si="34"/>
        <v>-41.30369480324422</v>
      </c>
    </row>
    <row r="110" spans="1:22" ht="12.75" customHeight="1" x14ac:dyDescent="0.2">
      <c r="A110" s="81" t="s">
        <v>31</v>
      </c>
      <c r="B110" s="85">
        <f>IFERROR(B106/B96*100-100,"--")</f>
        <v>-18.13333333333334</v>
      </c>
      <c r="C110" s="91">
        <f t="shared" ref="C110:U110" si="35">IFERROR(C106/C96*100-100,"--")</f>
        <v>-92.374854481955765</v>
      </c>
      <c r="D110" s="91">
        <f t="shared" si="35"/>
        <v>15.275590551181111</v>
      </c>
      <c r="E110" s="91">
        <f t="shared" si="35"/>
        <v>-8.3544303797468302</v>
      </c>
      <c r="F110" s="91">
        <f t="shared" si="35"/>
        <v>-48.700080407397486</v>
      </c>
      <c r="G110" s="91">
        <f t="shared" si="35"/>
        <v>-82.43195475433015</v>
      </c>
      <c r="H110" s="91">
        <f t="shared" si="35"/>
        <v>-49.724137931034484</v>
      </c>
      <c r="I110" s="91">
        <f t="shared" si="35"/>
        <v>71.66064981949458</v>
      </c>
      <c r="J110" s="91">
        <f t="shared" si="35"/>
        <v>-64.273255813953483</v>
      </c>
      <c r="K110" s="91">
        <f t="shared" si="35"/>
        <v>-78.061027423715728</v>
      </c>
      <c r="L110" s="91">
        <f t="shared" si="35"/>
        <v>112.23165252121819</v>
      </c>
      <c r="M110" s="147">
        <f t="shared" si="35"/>
        <v>-72.887612797374899</v>
      </c>
      <c r="N110" s="99">
        <f t="shared" si="35"/>
        <v>-41.899583722708357</v>
      </c>
      <c r="O110" s="83" t="s">
        <v>61</v>
      </c>
      <c r="P110" s="184" t="s">
        <v>61</v>
      </c>
      <c r="Q110" s="107" t="s">
        <v>61</v>
      </c>
      <c r="R110" s="107" t="s">
        <v>61</v>
      </c>
      <c r="S110" s="129" t="s">
        <v>61</v>
      </c>
      <c r="T110" s="83" t="s">
        <v>61</v>
      </c>
      <c r="U110" s="126">
        <f t="shared" si="35"/>
        <v>-41.899583722708357</v>
      </c>
    </row>
    <row r="111" spans="1:22" ht="12.75" customHeight="1" x14ac:dyDescent="0.2">
      <c r="A111" s="81" t="s">
        <v>35</v>
      </c>
      <c r="B111" s="85">
        <f>IFERROR(B106/B86*100-100,"--")</f>
        <v>-26.319999999999993</v>
      </c>
      <c r="C111" s="91">
        <f t="shared" ref="C111:U111" si="36">IFERROR(C106/C86*100-100,"--")</f>
        <v>-94.279475982532745</v>
      </c>
      <c r="D111" s="91">
        <f t="shared" si="36"/>
        <v>17.120000000000005</v>
      </c>
      <c r="E111" s="91">
        <f t="shared" si="36"/>
        <v>-49.511854951185498</v>
      </c>
      <c r="F111" s="91">
        <f t="shared" si="36"/>
        <v>-55.714946783896345</v>
      </c>
      <c r="G111" s="91">
        <f t="shared" si="36"/>
        <v>-67.831715210355981</v>
      </c>
      <c r="H111" s="91">
        <f t="shared" si="36"/>
        <v>-76.981370382065052</v>
      </c>
      <c r="I111" s="91">
        <f t="shared" si="36"/>
        <v>14.716525934861281</v>
      </c>
      <c r="J111" s="91">
        <f t="shared" si="36"/>
        <v>-76.397157672364131</v>
      </c>
      <c r="K111" s="91">
        <f t="shared" si="36"/>
        <v>-62.108072048032021</v>
      </c>
      <c r="L111" s="91">
        <f t="shared" si="36"/>
        <v>221.07250755287009</v>
      </c>
      <c r="M111" s="147">
        <f t="shared" si="36"/>
        <v>-50.375375375375377</v>
      </c>
      <c r="N111" s="160">
        <f t="shared" si="36"/>
        <v>-44.695131813035736</v>
      </c>
      <c r="O111" s="83" t="s">
        <v>61</v>
      </c>
      <c r="P111" s="184" t="s">
        <v>61</v>
      </c>
      <c r="Q111" s="107" t="s">
        <v>61</v>
      </c>
      <c r="R111" s="107" t="s">
        <v>61</v>
      </c>
      <c r="S111" s="129" t="s">
        <v>61</v>
      </c>
      <c r="T111" s="83" t="s">
        <v>61</v>
      </c>
      <c r="U111" s="126">
        <f t="shared" si="36"/>
        <v>-44.695131813035736</v>
      </c>
    </row>
    <row r="112" spans="1:22" ht="12.75" customHeight="1" x14ac:dyDescent="0.2">
      <c r="A112" s="81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84"/>
      <c r="P112" s="107"/>
      <c r="Q112" s="107"/>
      <c r="R112" s="107"/>
      <c r="S112" s="107"/>
      <c r="T112" s="107"/>
      <c r="U112" s="148"/>
    </row>
    <row r="113" spans="1:22" s="143" customFormat="1" ht="13.5" customHeight="1" x14ac:dyDescent="0.2">
      <c r="A113" s="212" t="str">
        <f>Annual!A33</f>
        <v>Source: Connecticut Board of Regents for Higher Education's Banner administrative data system,  SWRXS09 non-credit registration data extracted in November 2023 for the previous AY year.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161"/>
    </row>
    <row r="114" spans="1:22" s="143" customFormat="1" ht="13.5" customHeight="1" x14ac:dyDescent="0.2">
      <c r="A114" s="212" t="s">
        <v>62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161"/>
    </row>
    <row r="115" spans="1:22" s="143" customFormat="1" ht="27" customHeight="1" x14ac:dyDescent="0.2">
      <c r="A115" s="213" t="s">
        <v>63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161"/>
    </row>
    <row r="116" spans="1:22" s="143" customFormat="1" ht="13.5" customHeigh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1"/>
      <c r="V116" s="161"/>
    </row>
    <row r="117" spans="1:22" s="143" customFormat="1" ht="13.5" customHeight="1" x14ac:dyDescent="0.2">
      <c r="A117" s="215" t="str">
        <f>Annual!$A$37</f>
        <v xml:space="preserve">Produced by the Connecticut State Colleges and Universities, Office of Decision Support &amp; Institutional Research, November 17, 2022.  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161"/>
    </row>
    <row r="118" spans="1:22" s="143" customFormat="1" ht="13.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61"/>
    </row>
    <row r="119" spans="1:22" s="143" customFormat="1" ht="19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61"/>
    </row>
    <row r="120" spans="1:22" s="143" customFormat="1" ht="19.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3"/>
      <c r="V120" s="161"/>
    </row>
    <row r="121" spans="1:22" s="143" customFormat="1" ht="19.5" customHeight="1" x14ac:dyDescent="0.3">
      <c r="A121" s="223" t="s">
        <v>77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161"/>
    </row>
    <row r="122" spans="1:22" s="143" customFormat="1" ht="19.5" customHeight="1" x14ac:dyDescent="0.25">
      <c r="A122" s="45" t="s">
        <v>38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161"/>
    </row>
    <row r="123" spans="1:22" s="143" customFormat="1" ht="19.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69"/>
      <c r="P123" s="47"/>
      <c r="Q123" s="47"/>
      <c r="R123" s="47"/>
      <c r="S123" s="47"/>
      <c r="T123" s="47"/>
      <c r="U123" s="47"/>
      <c r="V123" s="161"/>
    </row>
    <row r="124" spans="1:22" s="143" customFormat="1" ht="21.75" customHeight="1" x14ac:dyDescent="0.2">
      <c r="A124" s="116" t="s">
        <v>0</v>
      </c>
      <c r="B124" s="216" t="s">
        <v>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8"/>
      <c r="O124" s="130" t="s">
        <v>51</v>
      </c>
      <c r="P124" s="216" t="s">
        <v>2</v>
      </c>
      <c r="Q124" s="217"/>
      <c r="R124" s="217"/>
      <c r="S124" s="217"/>
      <c r="T124" s="218"/>
      <c r="U124" s="219" t="s">
        <v>71</v>
      </c>
      <c r="V124" s="161"/>
    </row>
    <row r="125" spans="1:22" s="143" customFormat="1" ht="85.5" customHeight="1" x14ac:dyDescent="0.2">
      <c r="A125" s="116"/>
      <c r="B125" s="119" t="s">
        <v>3</v>
      </c>
      <c r="C125" s="119" t="s">
        <v>4</v>
      </c>
      <c r="D125" s="119" t="s">
        <v>5</v>
      </c>
      <c r="E125" s="119" t="s">
        <v>6</v>
      </c>
      <c r="F125" s="119" t="s">
        <v>7</v>
      </c>
      <c r="G125" s="119" t="s">
        <v>8</v>
      </c>
      <c r="H125" s="119" t="s">
        <v>9</v>
      </c>
      <c r="I125" s="119" t="s">
        <v>10</v>
      </c>
      <c r="J125" s="119" t="s">
        <v>11</v>
      </c>
      <c r="K125" s="120" t="s">
        <v>12</v>
      </c>
      <c r="L125" s="120" t="s">
        <v>13</v>
      </c>
      <c r="M125" s="120" t="s">
        <v>14</v>
      </c>
      <c r="N125" s="121" t="s">
        <v>67</v>
      </c>
      <c r="O125" s="122" t="s">
        <v>70</v>
      </c>
      <c r="P125" s="120" t="s">
        <v>15</v>
      </c>
      <c r="Q125" s="120" t="s">
        <v>16</v>
      </c>
      <c r="R125" s="120" t="s">
        <v>17</v>
      </c>
      <c r="S125" s="120" t="s">
        <v>18</v>
      </c>
      <c r="T125" s="121" t="s">
        <v>66</v>
      </c>
      <c r="U125" s="220"/>
      <c r="V125" s="161"/>
    </row>
    <row r="126" spans="1:22" s="143" customFormat="1" ht="21.75" customHeight="1" x14ac:dyDescent="0.2">
      <c r="A126" s="81" t="s">
        <v>19</v>
      </c>
      <c r="B126" s="71">
        <v>0</v>
      </c>
      <c r="C126" s="72">
        <v>0</v>
      </c>
      <c r="D126" s="72">
        <v>13</v>
      </c>
      <c r="E126" s="72">
        <v>33</v>
      </c>
      <c r="F126" s="72">
        <v>7</v>
      </c>
      <c r="G126" s="72">
        <v>779</v>
      </c>
      <c r="H126" s="72">
        <v>27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98">
        <f t="shared" ref="N126:N138" si="37">SUM(B126:M126)</f>
        <v>859</v>
      </c>
      <c r="O126" s="150" t="s">
        <v>61</v>
      </c>
      <c r="P126" s="151" t="s">
        <v>61</v>
      </c>
      <c r="Q126" s="151" t="s">
        <v>61</v>
      </c>
      <c r="R126" s="151" t="s">
        <v>61</v>
      </c>
      <c r="S126" s="151" t="s">
        <v>61</v>
      </c>
      <c r="T126" s="150" t="s">
        <v>61</v>
      </c>
      <c r="U126" s="95">
        <f t="shared" ref="U126:U142" si="38">(N126)</f>
        <v>859</v>
      </c>
      <c r="V126" s="161"/>
    </row>
    <row r="127" spans="1:22" s="143" customFormat="1" ht="21.75" customHeight="1" x14ac:dyDescent="0.2">
      <c r="A127" s="81" t="s">
        <v>20</v>
      </c>
      <c r="B127" s="73">
        <v>51</v>
      </c>
      <c r="C127" s="74">
        <v>31</v>
      </c>
      <c r="D127" s="74">
        <v>164</v>
      </c>
      <c r="E127" s="74">
        <v>121</v>
      </c>
      <c r="F127" s="74">
        <v>40</v>
      </c>
      <c r="G127" s="74">
        <v>348</v>
      </c>
      <c r="H127" s="74">
        <v>0</v>
      </c>
      <c r="I127" s="74">
        <v>119</v>
      </c>
      <c r="J127" s="74">
        <v>19</v>
      </c>
      <c r="K127" s="74">
        <v>0</v>
      </c>
      <c r="L127" s="74">
        <v>50</v>
      </c>
      <c r="M127" s="74">
        <v>0</v>
      </c>
      <c r="N127" s="98">
        <f t="shared" si="37"/>
        <v>943</v>
      </c>
      <c r="O127" s="150" t="s">
        <v>61</v>
      </c>
      <c r="P127" s="151" t="s">
        <v>61</v>
      </c>
      <c r="Q127" s="151" t="s">
        <v>61</v>
      </c>
      <c r="R127" s="151" t="s">
        <v>61</v>
      </c>
      <c r="S127" s="151" t="s">
        <v>61</v>
      </c>
      <c r="T127" s="150" t="s">
        <v>61</v>
      </c>
      <c r="U127" s="95">
        <f t="shared" si="38"/>
        <v>943</v>
      </c>
      <c r="V127" s="161"/>
    </row>
    <row r="128" spans="1:22" s="143" customFormat="1" ht="21.75" customHeight="1" x14ac:dyDescent="0.2">
      <c r="A128" s="81" t="s">
        <v>21</v>
      </c>
      <c r="B128" s="73">
        <v>419</v>
      </c>
      <c r="C128" s="74">
        <v>28</v>
      </c>
      <c r="D128" s="74">
        <v>91</v>
      </c>
      <c r="E128" s="74">
        <v>0</v>
      </c>
      <c r="F128" s="74">
        <v>0</v>
      </c>
      <c r="G128" s="74">
        <v>1232</v>
      </c>
      <c r="H128" s="74">
        <v>2</v>
      </c>
      <c r="I128" s="74">
        <v>0</v>
      </c>
      <c r="J128" s="74">
        <v>572</v>
      </c>
      <c r="K128" s="74">
        <v>0</v>
      </c>
      <c r="L128" s="74">
        <v>9</v>
      </c>
      <c r="M128" s="74">
        <v>317</v>
      </c>
      <c r="N128" s="98">
        <f t="shared" si="37"/>
        <v>2670</v>
      </c>
      <c r="O128" s="150" t="s">
        <v>61</v>
      </c>
      <c r="P128" s="151" t="s">
        <v>61</v>
      </c>
      <c r="Q128" s="151" t="s">
        <v>61</v>
      </c>
      <c r="R128" s="151" t="s">
        <v>61</v>
      </c>
      <c r="S128" s="151" t="s">
        <v>61</v>
      </c>
      <c r="T128" s="150" t="s">
        <v>61</v>
      </c>
      <c r="U128" s="95">
        <f t="shared" si="38"/>
        <v>2670</v>
      </c>
      <c r="V128" s="161"/>
    </row>
    <row r="129" spans="1:22" s="143" customFormat="1" ht="21.75" customHeight="1" x14ac:dyDescent="0.2">
      <c r="A129" s="81" t="s">
        <v>22</v>
      </c>
      <c r="B129" s="73">
        <v>561</v>
      </c>
      <c r="C129" s="74">
        <v>79</v>
      </c>
      <c r="D129" s="74">
        <v>77</v>
      </c>
      <c r="E129" s="74">
        <v>0</v>
      </c>
      <c r="F129" s="74">
        <v>0</v>
      </c>
      <c r="G129" s="74">
        <v>1909</v>
      </c>
      <c r="H129" s="74">
        <v>2</v>
      </c>
      <c r="I129" s="74">
        <v>0</v>
      </c>
      <c r="J129" s="74">
        <v>22</v>
      </c>
      <c r="K129" s="74">
        <v>0</v>
      </c>
      <c r="L129" s="74">
        <v>0</v>
      </c>
      <c r="M129" s="74">
        <v>0</v>
      </c>
      <c r="N129" s="98">
        <f t="shared" si="37"/>
        <v>2650</v>
      </c>
      <c r="O129" s="150" t="s">
        <v>61</v>
      </c>
      <c r="P129" s="151" t="s">
        <v>61</v>
      </c>
      <c r="Q129" s="151" t="s">
        <v>61</v>
      </c>
      <c r="R129" s="151" t="s">
        <v>61</v>
      </c>
      <c r="S129" s="151" t="s">
        <v>61</v>
      </c>
      <c r="T129" s="150" t="s">
        <v>61</v>
      </c>
      <c r="U129" s="95">
        <f t="shared" si="38"/>
        <v>2650</v>
      </c>
      <c r="V129" s="161"/>
    </row>
    <row r="130" spans="1:22" s="143" customFormat="1" ht="21.75" customHeight="1" x14ac:dyDescent="0.2">
      <c r="A130" s="86" t="s">
        <v>23</v>
      </c>
      <c r="B130" s="75">
        <v>418</v>
      </c>
      <c r="C130" s="76">
        <v>35</v>
      </c>
      <c r="D130" s="76">
        <v>8</v>
      </c>
      <c r="E130" s="76">
        <v>0</v>
      </c>
      <c r="F130" s="76">
        <v>14</v>
      </c>
      <c r="G130" s="76">
        <v>2379</v>
      </c>
      <c r="H130" s="76">
        <v>43</v>
      </c>
      <c r="I130" s="76">
        <v>6</v>
      </c>
      <c r="J130" s="76">
        <v>12</v>
      </c>
      <c r="K130" s="76">
        <v>18</v>
      </c>
      <c r="L130" s="76">
        <v>0</v>
      </c>
      <c r="M130" s="76">
        <v>0</v>
      </c>
      <c r="N130" s="152">
        <f t="shared" si="37"/>
        <v>2933</v>
      </c>
      <c r="O130" s="153" t="s">
        <v>61</v>
      </c>
      <c r="P130" s="154" t="s">
        <v>61</v>
      </c>
      <c r="Q130" s="154" t="s">
        <v>61</v>
      </c>
      <c r="R130" s="154" t="s">
        <v>61</v>
      </c>
      <c r="S130" s="154" t="s">
        <v>61</v>
      </c>
      <c r="T130" s="153" t="s">
        <v>61</v>
      </c>
      <c r="U130" s="155">
        <f t="shared" si="38"/>
        <v>2933</v>
      </c>
      <c r="V130" s="161"/>
    </row>
    <row r="131" spans="1:22" s="143" customFormat="1" ht="21.75" customHeight="1" x14ac:dyDescent="0.2">
      <c r="A131" s="81" t="s">
        <v>24</v>
      </c>
      <c r="B131" s="95">
        <v>210</v>
      </c>
      <c r="C131" s="96">
        <v>127</v>
      </c>
      <c r="D131" s="96">
        <v>455</v>
      </c>
      <c r="E131" s="96">
        <v>155</v>
      </c>
      <c r="F131" s="96">
        <v>152</v>
      </c>
      <c r="G131" s="96">
        <v>2023</v>
      </c>
      <c r="H131" s="96">
        <v>14</v>
      </c>
      <c r="I131" s="96">
        <v>73</v>
      </c>
      <c r="J131" s="96">
        <v>10</v>
      </c>
      <c r="K131" s="96">
        <v>81</v>
      </c>
      <c r="L131" s="96">
        <v>1</v>
      </c>
      <c r="M131" s="96">
        <v>0</v>
      </c>
      <c r="N131" s="98">
        <f t="shared" si="37"/>
        <v>3301</v>
      </c>
      <c r="O131" s="150" t="s">
        <v>61</v>
      </c>
      <c r="P131" s="151" t="s">
        <v>61</v>
      </c>
      <c r="Q131" s="151" t="s">
        <v>61</v>
      </c>
      <c r="R131" s="151" t="s">
        <v>61</v>
      </c>
      <c r="S131" s="151" t="s">
        <v>61</v>
      </c>
      <c r="T131" s="150" t="s">
        <v>61</v>
      </c>
      <c r="U131" s="95">
        <f t="shared" si="38"/>
        <v>3301</v>
      </c>
      <c r="V131" s="161"/>
    </row>
    <row r="132" spans="1:22" s="143" customFormat="1" ht="21.75" customHeight="1" x14ac:dyDescent="0.2">
      <c r="A132" s="81" t="s">
        <v>25</v>
      </c>
      <c r="B132" s="95">
        <v>171</v>
      </c>
      <c r="C132" s="96">
        <v>296</v>
      </c>
      <c r="D132" s="96">
        <v>36</v>
      </c>
      <c r="E132" s="96">
        <v>135</v>
      </c>
      <c r="F132" s="96">
        <v>64</v>
      </c>
      <c r="G132" s="96">
        <v>2849</v>
      </c>
      <c r="H132" s="96">
        <v>55</v>
      </c>
      <c r="I132" s="96">
        <v>39</v>
      </c>
      <c r="J132" s="96">
        <v>23</v>
      </c>
      <c r="K132" s="96">
        <v>2</v>
      </c>
      <c r="L132" s="96">
        <v>38</v>
      </c>
      <c r="M132" s="96">
        <v>0</v>
      </c>
      <c r="N132" s="98">
        <f t="shared" si="37"/>
        <v>3708</v>
      </c>
      <c r="O132" s="150" t="s">
        <v>61</v>
      </c>
      <c r="P132" s="151" t="s">
        <v>61</v>
      </c>
      <c r="Q132" s="151" t="s">
        <v>61</v>
      </c>
      <c r="R132" s="151" t="s">
        <v>61</v>
      </c>
      <c r="S132" s="151" t="s">
        <v>61</v>
      </c>
      <c r="T132" s="150" t="s">
        <v>61</v>
      </c>
      <c r="U132" s="95">
        <f t="shared" si="38"/>
        <v>3708</v>
      </c>
      <c r="V132" s="161"/>
    </row>
    <row r="133" spans="1:22" s="143" customFormat="1" ht="21.75" customHeight="1" x14ac:dyDescent="0.2">
      <c r="A133" s="81" t="s">
        <v>26</v>
      </c>
      <c r="B133" s="95">
        <v>0</v>
      </c>
      <c r="C133" s="96">
        <v>84</v>
      </c>
      <c r="D133" s="96">
        <v>61</v>
      </c>
      <c r="E133" s="96">
        <v>14</v>
      </c>
      <c r="F133" s="96">
        <v>32</v>
      </c>
      <c r="G133" s="96">
        <v>16</v>
      </c>
      <c r="H133" s="96">
        <v>55</v>
      </c>
      <c r="I133" s="96">
        <v>46</v>
      </c>
      <c r="J133" s="96">
        <v>26</v>
      </c>
      <c r="K133" s="96">
        <v>10</v>
      </c>
      <c r="L133" s="96">
        <v>111</v>
      </c>
      <c r="M133" s="96">
        <v>30</v>
      </c>
      <c r="N133" s="98">
        <f t="shared" si="37"/>
        <v>485</v>
      </c>
      <c r="O133" s="150" t="s">
        <v>61</v>
      </c>
      <c r="P133" s="151" t="s">
        <v>61</v>
      </c>
      <c r="Q133" s="151" t="s">
        <v>61</v>
      </c>
      <c r="R133" s="151" t="s">
        <v>61</v>
      </c>
      <c r="S133" s="151" t="s">
        <v>61</v>
      </c>
      <c r="T133" s="150" t="s">
        <v>61</v>
      </c>
      <c r="U133" s="95">
        <f t="shared" si="38"/>
        <v>485</v>
      </c>
      <c r="V133" s="161"/>
    </row>
    <row r="134" spans="1:22" s="143" customFormat="1" ht="21.75" customHeight="1" x14ac:dyDescent="0.2">
      <c r="A134" s="81" t="s">
        <v>27</v>
      </c>
      <c r="B134" s="95">
        <v>0</v>
      </c>
      <c r="C134" s="96">
        <v>1091</v>
      </c>
      <c r="D134" s="96">
        <v>13</v>
      </c>
      <c r="E134" s="96">
        <v>47</v>
      </c>
      <c r="F134" s="96">
        <v>71</v>
      </c>
      <c r="G134" s="96">
        <v>64</v>
      </c>
      <c r="H134" s="96">
        <v>26</v>
      </c>
      <c r="I134" s="96">
        <v>22</v>
      </c>
      <c r="J134" s="96">
        <v>0</v>
      </c>
      <c r="K134" s="96">
        <v>0</v>
      </c>
      <c r="L134" s="96">
        <v>14</v>
      </c>
      <c r="M134" s="96">
        <v>30</v>
      </c>
      <c r="N134" s="98">
        <f t="shared" si="37"/>
        <v>1378</v>
      </c>
      <c r="O134" s="150" t="s">
        <v>61</v>
      </c>
      <c r="P134" s="151" t="s">
        <v>61</v>
      </c>
      <c r="Q134" s="151" t="s">
        <v>61</v>
      </c>
      <c r="R134" s="151" t="s">
        <v>61</v>
      </c>
      <c r="S134" s="151" t="s">
        <v>61</v>
      </c>
      <c r="T134" s="150" t="s">
        <v>61</v>
      </c>
      <c r="U134" s="95">
        <f t="shared" si="38"/>
        <v>1378</v>
      </c>
      <c r="V134" s="161"/>
    </row>
    <row r="135" spans="1:22" s="143" customFormat="1" ht="21.75" customHeight="1" x14ac:dyDescent="0.2">
      <c r="A135" s="92">
        <v>2012</v>
      </c>
      <c r="B135" s="155">
        <v>106</v>
      </c>
      <c r="C135" s="156">
        <v>529</v>
      </c>
      <c r="D135" s="156">
        <v>56</v>
      </c>
      <c r="E135" s="156">
        <v>32</v>
      </c>
      <c r="F135" s="156">
        <v>0</v>
      </c>
      <c r="G135" s="156">
        <v>750</v>
      </c>
      <c r="H135" s="156">
        <v>7</v>
      </c>
      <c r="I135" s="156">
        <v>0</v>
      </c>
      <c r="J135" s="156">
        <v>0</v>
      </c>
      <c r="K135" s="156">
        <v>16</v>
      </c>
      <c r="L135" s="156">
        <v>56</v>
      </c>
      <c r="M135" s="156">
        <v>16</v>
      </c>
      <c r="N135" s="152">
        <f t="shared" si="37"/>
        <v>1568</v>
      </c>
      <c r="O135" s="153" t="s">
        <v>61</v>
      </c>
      <c r="P135" s="154" t="s">
        <v>61</v>
      </c>
      <c r="Q135" s="154" t="s">
        <v>61</v>
      </c>
      <c r="R135" s="154" t="s">
        <v>61</v>
      </c>
      <c r="S135" s="154" t="s">
        <v>61</v>
      </c>
      <c r="T135" s="153" t="s">
        <v>61</v>
      </c>
      <c r="U135" s="156">
        <f t="shared" si="38"/>
        <v>1568</v>
      </c>
      <c r="V135" s="161"/>
    </row>
    <row r="136" spans="1:22" s="143" customFormat="1" ht="21.75" customHeight="1" x14ac:dyDescent="0.2">
      <c r="A136" s="81">
        <v>2013</v>
      </c>
      <c r="B136" s="95">
        <v>0</v>
      </c>
      <c r="C136" s="96">
        <v>0</v>
      </c>
      <c r="D136" s="96">
        <v>0</v>
      </c>
      <c r="E136" s="96">
        <v>0</v>
      </c>
      <c r="F136" s="96">
        <v>26</v>
      </c>
      <c r="G136" s="96">
        <v>1247</v>
      </c>
      <c r="H136" s="96">
        <v>0</v>
      </c>
      <c r="I136" s="96">
        <v>39</v>
      </c>
      <c r="J136" s="96">
        <v>0</v>
      </c>
      <c r="K136" s="96">
        <v>0</v>
      </c>
      <c r="L136" s="96">
        <v>1</v>
      </c>
      <c r="M136" s="96">
        <v>0</v>
      </c>
      <c r="N136" s="98">
        <f t="shared" si="37"/>
        <v>1313</v>
      </c>
      <c r="O136" s="150" t="s">
        <v>61</v>
      </c>
      <c r="P136" s="151" t="s">
        <v>61</v>
      </c>
      <c r="Q136" s="151" t="s">
        <v>61</v>
      </c>
      <c r="R136" s="151" t="s">
        <v>61</v>
      </c>
      <c r="S136" s="151" t="s">
        <v>61</v>
      </c>
      <c r="T136" s="150" t="s">
        <v>61</v>
      </c>
      <c r="U136" s="95">
        <f t="shared" si="38"/>
        <v>1313</v>
      </c>
      <c r="V136" s="161"/>
    </row>
    <row r="137" spans="1:22" s="143" customFormat="1" ht="21.75" customHeight="1" x14ac:dyDescent="0.2">
      <c r="A137" s="81">
        <v>2014</v>
      </c>
      <c r="B137" s="95">
        <v>0</v>
      </c>
      <c r="C137" s="96">
        <v>397</v>
      </c>
      <c r="D137" s="96">
        <v>9</v>
      </c>
      <c r="E137" s="96">
        <v>70</v>
      </c>
      <c r="F137" s="96">
        <v>0</v>
      </c>
      <c r="G137" s="96">
        <v>870</v>
      </c>
      <c r="H137" s="96">
        <v>2</v>
      </c>
      <c r="I137" s="96">
        <v>10</v>
      </c>
      <c r="J137" s="96">
        <v>0</v>
      </c>
      <c r="K137" s="96">
        <v>0</v>
      </c>
      <c r="L137" s="96">
        <v>46</v>
      </c>
      <c r="M137" s="96">
        <v>14</v>
      </c>
      <c r="N137" s="98">
        <f t="shared" si="37"/>
        <v>1418</v>
      </c>
      <c r="O137" s="150" t="s">
        <v>61</v>
      </c>
      <c r="P137" s="151" t="s">
        <v>61</v>
      </c>
      <c r="Q137" s="151" t="s">
        <v>61</v>
      </c>
      <c r="R137" s="151" t="s">
        <v>61</v>
      </c>
      <c r="S137" s="151" t="s">
        <v>61</v>
      </c>
      <c r="T137" s="150" t="s">
        <v>61</v>
      </c>
      <c r="U137" s="96">
        <f t="shared" si="38"/>
        <v>1418</v>
      </c>
      <c r="V137" s="161"/>
    </row>
    <row r="138" spans="1:22" ht="21.75" customHeight="1" x14ac:dyDescent="0.2">
      <c r="A138" s="81">
        <v>2015</v>
      </c>
      <c r="B138" s="95">
        <v>15</v>
      </c>
      <c r="C138" s="96">
        <v>123</v>
      </c>
      <c r="D138" s="96">
        <v>0</v>
      </c>
      <c r="E138" s="96">
        <v>0</v>
      </c>
      <c r="F138" s="96">
        <v>74</v>
      </c>
      <c r="G138" s="96">
        <v>261</v>
      </c>
      <c r="H138" s="96">
        <v>207</v>
      </c>
      <c r="I138" s="96">
        <v>49</v>
      </c>
      <c r="J138" s="96">
        <v>0</v>
      </c>
      <c r="K138" s="96">
        <v>9</v>
      </c>
      <c r="L138" s="96">
        <v>98</v>
      </c>
      <c r="M138" s="96">
        <v>11</v>
      </c>
      <c r="N138" s="98">
        <f t="shared" si="37"/>
        <v>847</v>
      </c>
      <c r="O138" s="150" t="s">
        <v>61</v>
      </c>
      <c r="P138" s="151" t="s">
        <v>61</v>
      </c>
      <c r="Q138" s="151" t="s">
        <v>61</v>
      </c>
      <c r="R138" s="151" t="s">
        <v>61</v>
      </c>
      <c r="S138" s="151" t="s">
        <v>61</v>
      </c>
      <c r="T138" s="150" t="s">
        <v>61</v>
      </c>
      <c r="U138" s="96">
        <f t="shared" si="38"/>
        <v>847</v>
      </c>
    </row>
    <row r="139" spans="1:22" ht="21.75" customHeight="1" x14ac:dyDescent="0.2">
      <c r="A139" s="132">
        <v>2016</v>
      </c>
      <c r="B139" s="91">
        <v>25</v>
      </c>
      <c r="C139" s="91">
        <v>0</v>
      </c>
      <c r="D139" s="91">
        <v>4</v>
      </c>
      <c r="E139" s="91">
        <v>0</v>
      </c>
      <c r="F139" s="91">
        <v>73</v>
      </c>
      <c r="G139" s="91">
        <v>0</v>
      </c>
      <c r="H139" s="91">
        <v>18</v>
      </c>
      <c r="I139" s="91">
        <v>45</v>
      </c>
      <c r="J139" s="91">
        <v>22</v>
      </c>
      <c r="K139" s="91">
        <v>0</v>
      </c>
      <c r="L139" s="91">
        <v>56</v>
      </c>
      <c r="M139" s="147">
        <v>28</v>
      </c>
      <c r="N139" s="82">
        <f>SUM(B139:M139)</f>
        <v>271</v>
      </c>
      <c r="O139" s="83" t="s">
        <v>61</v>
      </c>
      <c r="P139" s="107" t="s">
        <v>61</v>
      </c>
      <c r="Q139" s="107" t="s">
        <v>61</v>
      </c>
      <c r="R139" s="107" t="s">
        <v>61</v>
      </c>
      <c r="S139" s="129" t="s">
        <v>61</v>
      </c>
      <c r="T139" s="83" t="s">
        <v>61</v>
      </c>
      <c r="U139" s="91">
        <f t="shared" si="38"/>
        <v>271</v>
      </c>
    </row>
    <row r="140" spans="1:22" ht="21.75" customHeight="1" x14ac:dyDescent="0.2">
      <c r="A140" s="86">
        <v>2017</v>
      </c>
      <c r="B140" s="90">
        <v>74</v>
      </c>
      <c r="C140" s="93">
        <v>4</v>
      </c>
      <c r="D140" s="93">
        <v>0</v>
      </c>
      <c r="E140" s="93">
        <v>0</v>
      </c>
      <c r="F140" s="93">
        <v>143</v>
      </c>
      <c r="G140" s="93">
        <v>2204</v>
      </c>
      <c r="H140" s="93">
        <v>16</v>
      </c>
      <c r="I140" s="93">
        <v>34</v>
      </c>
      <c r="J140" s="93">
        <v>53</v>
      </c>
      <c r="K140" s="93">
        <v>11</v>
      </c>
      <c r="L140" s="93">
        <v>70</v>
      </c>
      <c r="M140" s="93">
        <v>0</v>
      </c>
      <c r="N140" s="87">
        <f>SUM(B140:M140)</f>
        <v>2609</v>
      </c>
      <c r="O140" s="88" t="s">
        <v>61</v>
      </c>
      <c r="P140" s="109" t="s">
        <v>61</v>
      </c>
      <c r="Q140" s="109" t="s">
        <v>61</v>
      </c>
      <c r="R140" s="109" t="s">
        <v>61</v>
      </c>
      <c r="S140" s="133" t="s">
        <v>61</v>
      </c>
      <c r="T140" s="134" t="s">
        <v>61</v>
      </c>
      <c r="U140" s="93">
        <f t="shared" si="38"/>
        <v>2609</v>
      </c>
    </row>
    <row r="141" spans="1:22" ht="21.75" customHeight="1" x14ac:dyDescent="0.2">
      <c r="A141" s="81">
        <v>2018</v>
      </c>
      <c r="B141" s="85">
        <v>32</v>
      </c>
      <c r="C141" s="91">
        <v>131</v>
      </c>
      <c r="D141" s="91">
        <v>0</v>
      </c>
      <c r="E141" s="91">
        <v>16</v>
      </c>
      <c r="F141" s="91">
        <v>120</v>
      </c>
      <c r="G141" s="91">
        <v>200</v>
      </c>
      <c r="H141" s="91">
        <v>28</v>
      </c>
      <c r="I141" s="91">
        <v>26</v>
      </c>
      <c r="J141" s="91">
        <v>9</v>
      </c>
      <c r="K141" s="91">
        <v>111</v>
      </c>
      <c r="L141" s="91">
        <v>147</v>
      </c>
      <c r="M141" s="91">
        <v>21</v>
      </c>
      <c r="N141" s="82">
        <f>SUM(B141:M141)</f>
        <v>841</v>
      </c>
      <c r="O141" s="83" t="s">
        <v>61</v>
      </c>
      <c r="P141" s="107" t="s">
        <v>61</v>
      </c>
      <c r="Q141" s="107" t="s">
        <v>61</v>
      </c>
      <c r="R141" s="107" t="s">
        <v>61</v>
      </c>
      <c r="S141" s="129" t="s">
        <v>61</v>
      </c>
      <c r="T141" s="128" t="s">
        <v>61</v>
      </c>
      <c r="U141" s="91">
        <f t="shared" si="38"/>
        <v>841</v>
      </c>
    </row>
    <row r="142" spans="1:22" ht="21.75" customHeight="1" x14ac:dyDescent="0.2">
      <c r="A142" s="132">
        <v>2019</v>
      </c>
      <c r="B142" s="85">
        <v>48</v>
      </c>
      <c r="C142" s="91">
        <v>120</v>
      </c>
      <c r="D142" s="91">
        <v>0</v>
      </c>
      <c r="E142" s="91">
        <v>29</v>
      </c>
      <c r="F142" s="91">
        <v>167</v>
      </c>
      <c r="G142" s="91">
        <v>65</v>
      </c>
      <c r="H142" s="91">
        <v>23</v>
      </c>
      <c r="I142" s="91">
        <v>32</v>
      </c>
      <c r="J142" s="91">
        <v>27</v>
      </c>
      <c r="K142" s="91">
        <v>110</v>
      </c>
      <c r="L142" s="91">
        <v>190</v>
      </c>
      <c r="M142" s="147">
        <v>119</v>
      </c>
      <c r="N142" s="82">
        <f>SUM(B142:M142)</f>
        <v>930</v>
      </c>
      <c r="O142" s="83" t="s">
        <v>61</v>
      </c>
      <c r="P142" s="184" t="s">
        <v>61</v>
      </c>
      <c r="Q142" s="107" t="s">
        <v>61</v>
      </c>
      <c r="R142" s="107" t="s">
        <v>61</v>
      </c>
      <c r="S142" s="129" t="s">
        <v>61</v>
      </c>
      <c r="T142" s="83" t="s">
        <v>61</v>
      </c>
      <c r="U142" s="85">
        <f t="shared" si="38"/>
        <v>930</v>
      </c>
    </row>
    <row r="143" spans="1:22" ht="21.75" customHeight="1" x14ac:dyDescent="0.2">
      <c r="A143" s="132">
        <v>2020</v>
      </c>
      <c r="B143" s="85">
        <v>48</v>
      </c>
      <c r="C143" s="91">
        <v>74</v>
      </c>
      <c r="D143" s="91">
        <v>0</v>
      </c>
      <c r="E143" s="91">
        <v>50</v>
      </c>
      <c r="F143" s="91">
        <v>121</v>
      </c>
      <c r="G143" s="91">
        <v>6</v>
      </c>
      <c r="H143" s="91">
        <v>0</v>
      </c>
      <c r="I143" s="91">
        <v>21</v>
      </c>
      <c r="J143" s="91">
        <v>10</v>
      </c>
      <c r="K143" s="91">
        <v>178</v>
      </c>
      <c r="L143" s="91">
        <v>47</v>
      </c>
      <c r="M143" s="147">
        <v>39</v>
      </c>
      <c r="N143" s="82">
        <f t="shared" ref="N143:N145" si="39">SUM(B143:M143)</f>
        <v>594</v>
      </c>
      <c r="O143" s="83" t="s">
        <v>61</v>
      </c>
      <c r="P143" s="184" t="s">
        <v>61</v>
      </c>
      <c r="Q143" s="107" t="s">
        <v>61</v>
      </c>
      <c r="R143" s="107" t="s">
        <v>61</v>
      </c>
      <c r="S143" s="129" t="s">
        <v>61</v>
      </c>
      <c r="T143" s="83" t="s">
        <v>61</v>
      </c>
      <c r="U143" s="91">
        <f>N143</f>
        <v>594</v>
      </c>
    </row>
    <row r="144" spans="1:22" ht="21.75" customHeight="1" x14ac:dyDescent="0.2">
      <c r="A144" s="132">
        <v>2021</v>
      </c>
      <c r="B144" s="85">
        <v>34</v>
      </c>
      <c r="C144" s="91">
        <v>25</v>
      </c>
      <c r="D144" s="91">
        <v>0</v>
      </c>
      <c r="E144" s="91">
        <v>1</v>
      </c>
      <c r="F144" s="91">
        <v>68</v>
      </c>
      <c r="G144" s="91">
        <v>7</v>
      </c>
      <c r="H144" s="91">
        <v>13</v>
      </c>
      <c r="I144" s="91">
        <v>0</v>
      </c>
      <c r="J144" s="91">
        <v>8</v>
      </c>
      <c r="K144" s="91">
        <v>0</v>
      </c>
      <c r="L144" s="91">
        <v>42</v>
      </c>
      <c r="M144" s="91">
        <v>333</v>
      </c>
      <c r="N144" s="82">
        <f t="shared" si="39"/>
        <v>531</v>
      </c>
      <c r="O144" s="83" t="s">
        <v>61</v>
      </c>
      <c r="P144" s="184" t="s">
        <v>61</v>
      </c>
      <c r="Q144" s="107" t="s">
        <v>61</v>
      </c>
      <c r="R144" s="107" t="s">
        <v>61</v>
      </c>
      <c r="S144" s="129" t="s">
        <v>61</v>
      </c>
      <c r="T144" s="83" t="s">
        <v>61</v>
      </c>
      <c r="U144" s="85">
        <f>N144</f>
        <v>531</v>
      </c>
    </row>
    <row r="145" spans="1:21" ht="21.75" customHeight="1" x14ac:dyDescent="0.2">
      <c r="A145" s="92">
        <v>2022</v>
      </c>
      <c r="B145" s="90">
        <v>39</v>
      </c>
      <c r="C145" s="93">
        <v>0</v>
      </c>
      <c r="D145" s="93">
        <v>0</v>
      </c>
      <c r="E145" s="93">
        <v>0</v>
      </c>
      <c r="F145" s="93">
        <v>44</v>
      </c>
      <c r="G145" s="93">
        <v>101</v>
      </c>
      <c r="H145" s="93">
        <v>0</v>
      </c>
      <c r="I145" s="93">
        <v>6</v>
      </c>
      <c r="J145" s="93">
        <v>3</v>
      </c>
      <c r="K145" s="93">
        <v>0</v>
      </c>
      <c r="L145" s="93">
        <v>17</v>
      </c>
      <c r="M145" s="93">
        <v>0</v>
      </c>
      <c r="N145" s="87">
        <f t="shared" si="39"/>
        <v>210</v>
      </c>
      <c r="O145" s="88" t="s">
        <v>61</v>
      </c>
      <c r="P145" s="109" t="s">
        <v>61</v>
      </c>
      <c r="Q145" s="109" t="s">
        <v>61</v>
      </c>
      <c r="R145" s="109" t="s">
        <v>61</v>
      </c>
      <c r="S145" s="109" t="s">
        <v>61</v>
      </c>
      <c r="T145" s="88" t="s">
        <v>61</v>
      </c>
      <c r="U145" s="90">
        <f>N145</f>
        <v>210</v>
      </c>
    </row>
    <row r="146" spans="1:21" ht="21.75" customHeight="1" x14ac:dyDescent="0.2">
      <c r="A146" s="202">
        <v>2023</v>
      </c>
      <c r="B146" s="198">
        <v>21</v>
      </c>
      <c r="C146" s="196">
        <v>20</v>
      </c>
      <c r="D146" s="196">
        <v>16</v>
      </c>
      <c r="E146" s="196">
        <v>43</v>
      </c>
      <c r="F146" s="196">
        <v>186</v>
      </c>
      <c r="G146" s="196">
        <v>0</v>
      </c>
      <c r="H146" s="196">
        <v>10</v>
      </c>
      <c r="I146" s="196">
        <v>0</v>
      </c>
      <c r="J146" s="196">
        <v>22</v>
      </c>
      <c r="K146" s="196">
        <v>16</v>
      </c>
      <c r="L146" s="196">
        <v>0</v>
      </c>
      <c r="M146" s="196">
        <v>21</v>
      </c>
      <c r="N146" s="201">
        <v>355</v>
      </c>
      <c r="O146" s="88" t="s">
        <v>61</v>
      </c>
      <c r="P146" s="109" t="s">
        <v>61</v>
      </c>
      <c r="Q146" s="109" t="s">
        <v>61</v>
      </c>
      <c r="R146" s="109" t="s">
        <v>61</v>
      </c>
      <c r="S146" s="109" t="s">
        <v>61</v>
      </c>
      <c r="T146" s="88" t="s">
        <v>61</v>
      </c>
      <c r="U146" s="90">
        <f>N146</f>
        <v>355</v>
      </c>
    </row>
    <row r="147" spans="1:21" ht="12.75" customHeight="1" x14ac:dyDescent="0.2">
      <c r="A147" s="94" t="s">
        <v>28</v>
      </c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7"/>
      <c r="N147" s="98"/>
      <c r="O147" s="98"/>
      <c r="P147" s="96"/>
      <c r="Q147" s="96"/>
      <c r="R147" s="96"/>
      <c r="S147" s="96"/>
      <c r="T147" s="98"/>
      <c r="U147" s="96" t="s">
        <v>51</v>
      </c>
    </row>
    <row r="148" spans="1:21" ht="12.75" customHeight="1" x14ac:dyDescent="0.2">
      <c r="A148" s="81" t="s">
        <v>29</v>
      </c>
      <c r="B148" s="236">
        <f>IFERROR(B146/B145*100-100,"--")</f>
        <v>-46.153846153846153</v>
      </c>
      <c r="C148" s="237" t="str">
        <f t="shared" ref="C148:U148" si="40">IFERROR(C146/C145*100-100,"--")</f>
        <v>--</v>
      </c>
      <c r="D148" s="237" t="str">
        <f t="shared" si="40"/>
        <v>--</v>
      </c>
      <c r="E148" s="237" t="str">
        <f t="shared" si="40"/>
        <v>--</v>
      </c>
      <c r="F148" s="237">
        <f t="shared" si="40"/>
        <v>322.72727272727275</v>
      </c>
      <c r="G148" s="237">
        <f t="shared" si="40"/>
        <v>-100</v>
      </c>
      <c r="H148" s="237" t="str">
        <f t="shared" si="40"/>
        <v>--</v>
      </c>
      <c r="I148" s="237">
        <f t="shared" si="40"/>
        <v>-100</v>
      </c>
      <c r="J148" s="237">
        <f t="shared" si="40"/>
        <v>633.33333333333326</v>
      </c>
      <c r="K148" s="237" t="str">
        <f t="shared" si="40"/>
        <v>--</v>
      </c>
      <c r="L148" s="237">
        <f t="shared" si="40"/>
        <v>-100</v>
      </c>
      <c r="M148" s="238" t="str">
        <f t="shared" si="40"/>
        <v>--</v>
      </c>
      <c r="N148" s="99">
        <f t="shared" si="40"/>
        <v>69.047619047619037</v>
      </c>
      <c r="O148" s="83" t="s">
        <v>61</v>
      </c>
      <c r="P148" s="184" t="s">
        <v>61</v>
      </c>
      <c r="Q148" s="107" t="s">
        <v>61</v>
      </c>
      <c r="R148" s="107" t="s">
        <v>61</v>
      </c>
      <c r="S148" s="129" t="s">
        <v>61</v>
      </c>
      <c r="T148" s="83" t="s">
        <v>61</v>
      </c>
      <c r="U148" s="103">
        <f t="shared" si="40"/>
        <v>69.047619047619037</v>
      </c>
    </row>
    <row r="149" spans="1:21" ht="12.75" customHeight="1" x14ac:dyDescent="0.2">
      <c r="A149" s="81" t="s">
        <v>30</v>
      </c>
      <c r="B149" s="236">
        <f>IFERROR(B146/B141*100-100,"--")</f>
        <v>-34.375</v>
      </c>
      <c r="C149" s="237">
        <f t="shared" ref="C149:U149" si="41">IFERROR(C146/C141*100-100,"--")</f>
        <v>-84.732824427480921</v>
      </c>
      <c r="D149" s="237" t="str">
        <f t="shared" si="41"/>
        <v>--</v>
      </c>
      <c r="E149" s="237">
        <f t="shared" si="41"/>
        <v>168.75</v>
      </c>
      <c r="F149" s="237">
        <f t="shared" si="41"/>
        <v>55</v>
      </c>
      <c r="G149" s="237">
        <f t="shared" si="41"/>
        <v>-100</v>
      </c>
      <c r="H149" s="237">
        <f t="shared" si="41"/>
        <v>-64.285714285714278</v>
      </c>
      <c r="I149" s="237">
        <f t="shared" si="41"/>
        <v>-100</v>
      </c>
      <c r="J149" s="237">
        <f t="shared" si="41"/>
        <v>144.44444444444446</v>
      </c>
      <c r="K149" s="237">
        <f t="shared" si="41"/>
        <v>-85.585585585585591</v>
      </c>
      <c r="L149" s="237">
        <f t="shared" si="41"/>
        <v>-100</v>
      </c>
      <c r="M149" s="238">
        <f t="shared" si="41"/>
        <v>0</v>
      </c>
      <c r="N149" s="99">
        <f t="shared" si="41"/>
        <v>-57.788347205707488</v>
      </c>
      <c r="O149" s="83" t="s">
        <v>61</v>
      </c>
      <c r="P149" s="184" t="s">
        <v>61</v>
      </c>
      <c r="Q149" s="107" t="s">
        <v>61</v>
      </c>
      <c r="R149" s="107" t="s">
        <v>61</v>
      </c>
      <c r="S149" s="129" t="s">
        <v>61</v>
      </c>
      <c r="T149" s="83" t="s">
        <v>61</v>
      </c>
      <c r="U149" s="103">
        <f t="shared" si="41"/>
        <v>-57.788347205707488</v>
      </c>
    </row>
    <row r="150" spans="1:21" ht="12.75" customHeight="1" x14ac:dyDescent="0.2">
      <c r="A150" s="81" t="s">
        <v>31</v>
      </c>
      <c r="B150" s="236" t="str">
        <f>IFERROR(B146/B136*100-100,"--")</f>
        <v>--</v>
      </c>
      <c r="C150" s="237" t="str">
        <f t="shared" ref="C150:U150" si="42">IFERROR(C146/C136*100-100,"--")</f>
        <v>--</v>
      </c>
      <c r="D150" s="237" t="str">
        <f t="shared" si="42"/>
        <v>--</v>
      </c>
      <c r="E150" s="237" t="str">
        <f t="shared" si="42"/>
        <v>--</v>
      </c>
      <c r="F150" s="237">
        <f t="shared" si="42"/>
        <v>615.38461538461547</v>
      </c>
      <c r="G150" s="237">
        <f t="shared" si="42"/>
        <v>-100</v>
      </c>
      <c r="H150" s="237" t="str">
        <f t="shared" si="42"/>
        <v>--</v>
      </c>
      <c r="I150" s="237">
        <f t="shared" si="42"/>
        <v>-100</v>
      </c>
      <c r="J150" s="237" t="str">
        <f t="shared" si="42"/>
        <v>--</v>
      </c>
      <c r="K150" s="237" t="str">
        <f t="shared" si="42"/>
        <v>--</v>
      </c>
      <c r="L150" s="237">
        <f t="shared" si="42"/>
        <v>-100</v>
      </c>
      <c r="M150" s="238" t="str">
        <f t="shared" si="42"/>
        <v>--</v>
      </c>
      <c r="N150" s="99">
        <f t="shared" si="42"/>
        <v>-72.962680883472956</v>
      </c>
      <c r="O150" s="83" t="s">
        <v>61</v>
      </c>
      <c r="P150" s="184" t="s">
        <v>61</v>
      </c>
      <c r="Q150" s="107" t="s">
        <v>61</v>
      </c>
      <c r="R150" s="107" t="s">
        <v>61</v>
      </c>
      <c r="S150" s="129" t="s">
        <v>61</v>
      </c>
      <c r="T150" s="83" t="s">
        <v>61</v>
      </c>
      <c r="U150" s="103">
        <f t="shared" si="42"/>
        <v>-72.962680883472956</v>
      </c>
    </row>
    <row r="151" spans="1:21" ht="12.75" customHeight="1" x14ac:dyDescent="0.2">
      <c r="A151" s="132" t="s">
        <v>35</v>
      </c>
      <c r="B151" s="236" t="str">
        <f>IFERROR(B146/B126*100-100,"--")</f>
        <v>--</v>
      </c>
      <c r="C151" s="237" t="str">
        <f t="shared" ref="C151:U151" si="43">IFERROR(C146/C126*100-100,"--")</f>
        <v>--</v>
      </c>
      <c r="D151" s="237">
        <f t="shared" si="43"/>
        <v>23.07692307692308</v>
      </c>
      <c r="E151" s="237">
        <f t="shared" si="43"/>
        <v>30.303030303030312</v>
      </c>
      <c r="F151" s="237">
        <f t="shared" si="43"/>
        <v>2557.1428571428573</v>
      </c>
      <c r="G151" s="237">
        <f t="shared" si="43"/>
        <v>-100</v>
      </c>
      <c r="H151" s="237">
        <f t="shared" si="43"/>
        <v>-62.962962962962962</v>
      </c>
      <c r="I151" s="237" t="str">
        <f t="shared" si="43"/>
        <v>--</v>
      </c>
      <c r="J151" s="237" t="str">
        <f t="shared" si="43"/>
        <v>--</v>
      </c>
      <c r="K151" s="237" t="str">
        <f t="shared" si="43"/>
        <v>--</v>
      </c>
      <c r="L151" s="237" t="str">
        <f t="shared" si="43"/>
        <v>--</v>
      </c>
      <c r="M151" s="238" t="str">
        <f t="shared" si="43"/>
        <v>--</v>
      </c>
      <c r="N151" s="160">
        <f t="shared" si="43"/>
        <v>-58.672875436554136</v>
      </c>
      <c r="O151" s="83" t="s">
        <v>61</v>
      </c>
      <c r="P151" s="184" t="s">
        <v>61</v>
      </c>
      <c r="Q151" s="107" t="s">
        <v>61</v>
      </c>
      <c r="R151" s="107" t="s">
        <v>61</v>
      </c>
      <c r="S151" s="129" t="s">
        <v>61</v>
      </c>
      <c r="T151" s="83" t="s">
        <v>61</v>
      </c>
      <c r="U151" s="103">
        <f t="shared" si="43"/>
        <v>-58.672875436554136</v>
      </c>
    </row>
    <row r="152" spans="1:21" ht="12.75" customHeight="1" x14ac:dyDescent="0.2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ht="13.5" customHeight="1" x14ac:dyDescent="0.2">
      <c r="A153" s="212" t="str">
        <f>Annual!A33</f>
        <v>Source: Connecticut Board of Regents for Higher Education's Banner administrative data system,  SWRXS09 non-credit registration data extracted in November 2023 for the previous AY year.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1:21" ht="13.5" customHeight="1" x14ac:dyDescent="0.2">
      <c r="A154" s="212" t="s">
        <v>62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1:21" ht="27" customHeight="1" x14ac:dyDescent="0.2">
      <c r="A155" s="213" t="s">
        <v>63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:21" ht="13.5" customHeight="1" x14ac:dyDescent="0.2">
      <c r="A156" s="123" t="s">
        <v>51</v>
      </c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ht="13.5" customHeight="1" x14ac:dyDescent="0.2">
      <c r="A157" s="215" t="str">
        <f>Annual!$A$37</f>
        <v xml:space="preserve">Produced by the Connecticut State Colleges and Universities, Office of Decision Support &amp; Institutional Research, November 17, 2022.  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</row>
    <row r="158" spans="1:2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3"/>
    </row>
  </sheetData>
  <mergeCells count="32">
    <mergeCell ref="A1:U1"/>
    <mergeCell ref="A81:U81"/>
    <mergeCell ref="A121:U121"/>
    <mergeCell ref="A117:U117"/>
    <mergeCell ref="B4:N4"/>
    <mergeCell ref="U4:U5"/>
    <mergeCell ref="B84:N84"/>
    <mergeCell ref="U84:U85"/>
    <mergeCell ref="B44:N44"/>
    <mergeCell ref="P4:T4"/>
    <mergeCell ref="U44:U45"/>
    <mergeCell ref="A37:U37"/>
    <mergeCell ref="A34:U34"/>
    <mergeCell ref="A33:U33"/>
    <mergeCell ref="A41:U41"/>
    <mergeCell ref="A35:U35"/>
    <mergeCell ref="P44:T44"/>
    <mergeCell ref="A157:U157"/>
    <mergeCell ref="A73:U73"/>
    <mergeCell ref="A74:U74"/>
    <mergeCell ref="A77:U77"/>
    <mergeCell ref="B124:N124"/>
    <mergeCell ref="P124:T124"/>
    <mergeCell ref="U124:U125"/>
    <mergeCell ref="A154:U154"/>
    <mergeCell ref="A155:U155"/>
    <mergeCell ref="A115:U115"/>
    <mergeCell ref="A153:U153"/>
    <mergeCell ref="A114:U114"/>
    <mergeCell ref="A113:U113"/>
    <mergeCell ref="A75:U75"/>
    <mergeCell ref="P84:T84"/>
  </mergeCells>
  <pageMargins left="0.25" right="0.25" top="0.75" bottom="0.75" header="0.3" footer="0.3"/>
  <pageSetup scale="65" orientation="landscape" r:id="rId1"/>
  <rowBreaks count="3" manualBreakCount="3">
    <brk id="34" max="16383" man="1"/>
    <brk id="70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75"/>
  <sheetViews>
    <sheetView topLeftCell="A34" workbookViewId="0">
      <selection activeCell="C32" sqref="C32"/>
    </sheetView>
  </sheetViews>
  <sheetFormatPr defaultColWidth="9.140625" defaultRowHeight="15" x14ac:dyDescent="0.25"/>
  <cols>
    <col min="1" max="1" width="9.140625" style="19"/>
    <col min="2" max="16" width="9.140625" style="21"/>
    <col min="17" max="17" width="7" style="21" customWidth="1"/>
    <col min="18" max="34" width="9.140625" style="21"/>
    <col min="35" max="35" width="9.140625" style="21" customWidth="1"/>
    <col min="36" max="36" width="27.28515625" style="22" customWidth="1"/>
    <col min="37" max="37" width="8.5703125" style="21" bestFit="1" customWidth="1"/>
    <col min="38" max="16384" width="9.140625" style="21"/>
  </cols>
  <sheetData>
    <row r="1" spans="1:38" x14ac:dyDescent="0.25">
      <c r="A1" s="24" t="s">
        <v>60</v>
      </c>
    </row>
    <row r="2" spans="1:38" ht="14.25" x14ac:dyDescent="0.2">
      <c r="A2" s="21"/>
    </row>
    <row r="3" spans="1:38" ht="14.25" x14ac:dyDescent="0.2">
      <c r="A3" s="21"/>
    </row>
    <row r="4" spans="1:38" ht="14.25" x14ac:dyDescent="0.2">
      <c r="A4" s="21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</row>
    <row r="5" spans="1:38" ht="14.25" x14ac:dyDescent="0.2">
      <c r="A5" s="21"/>
    </row>
    <row r="6" spans="1:38" ht="14.25" x14ac:dyDescent="0.2">
      <c r="A6" s="21"/>
      <c r="AJ6" s="21"/>
    </row>
    <row r="7" spans="1:38" ht="14.25" x14ac:dyDescent="0.2">
      <c r="A7" s="21"/>
      <c r="AJ7" s="21"/>
    </row>
    <row r="8" spans="1:38" x14ac:dyDescent="0.25">
      <c r="A8" s="21"/>
      <c r="AJ8" s="23">
        <v>2013</v>
      </c>
    </row>
    <row r="9" spans="1:38" x14ac:dyDescent="0.25">
      <c r="A9" s="21"/>
      <c r="Q9" s="53" t="s">
        <v>61</v>
      </c>
      <c r="R9" s="53" t="s">
        <v>61</v>
      </c>
      <c r="S9" s="53" t="s">
        <v>61</v>
      </c>
      <c r="T9" s="53"/>
      <c r="U9" s="53"/>
      <c r="AJ9" s="24" t="s">
        <v>59</v>
      </c>
      <c r="AK9" s="25"/>
      <c r="AL9" s="25"/>
    </row>
    <row r="10" spans="1:38" x14ac:dyDescent="0.25">
      <c r="A10" s="21"/>
      <c r="Q10" s="53" t="s">
        <v>61</v>
      </c>
      <c r="R10" s="53" t="s">
        <v>61</v>
      </c>
      <c r="S10" s="53" t="s">
        <v>61</v>
      </c>
      <c r="T10" s="53"/>
      <c r="U10" s="53"/>
      <c r="AJ10" s="23"/>
      <c r="AK10" s="25" t="s">
        <v>52</v>
      </c>
      <c r="AL10" s="26">
        <v>29306</v>
      </c>
    </row>
    <row r="11" spans="1:38" x14ac:dyDescent="0.25">
      <c r="A11" s="21"/>
      <c r="Q11" s="53" t="s">
        <v>61</v>
      </c>
      <c r="R11" s="53" t="s">
        <v>61</v>
      </c>
      <c r="S11" s="53" t="s">
        <v>61</v>
      </c>
      <c r="T11" s="53"/>
      <c r="U11" s="53"/>
      <c r="AJ11" s="23"/>
      <c r="AK11" s="25" t="s">
        <v>57</v>
      </c>
      <c r="AL11" s="26">
        <v>29306</v>
      </c>
    </row>
    <row r="12" spans="1:38" x14ac:dyDescent="0.25">
      <c r="A12" s="21"/>
      <c r="Q12" s="53" t="s">
        <v>61</v>
      </c>
      <c r="R12" s="53" t="s">
        <v>61</v>
      </c>
      <c r="S12" s="53" t="s">
        <v>61</v>
      </c>
      <c r="T12" s="53"/>
      <c r="U12" s="53"/>
      <c r="AJ12" s="23"/>
      <c r="AK12" s="25" t="s">
        <v>53</v>
      </c>
      <c r="AL12" s="26">
        <v>29306</v>
      </c>
    </row>
    <row r="13" spans="1:38" x14ac:dyDescent="0.25">
      <c r="A13" s="21"/>
      <c r="Q13" s="53" t="s">
        <v>61</v>
      </c>
      <c r="R13" s="53" t="s">
        <v>61</v>
      </c>
      <c r="S13" s="53" t="s">
        <v>61</v>
      </c>
      <c r="T13" s="53"/>
      <c r="U13" s="53"/>
      <c r="W13" s="44"/>
      <c r="AJ13" s="21"/>
      <c r="AK13" s="25" t="s">
        <v>54</v>
      </c>
      <c r="AL13" s="26">
        <v>29306</v>
      </c>
    </row>
    <row r="14" spans="1:38" x14ac:dyDescent="0.25">
      <c r="A14" s="21"/>
      <c r="Q14" s="53" t="s">
        <v>61</v>
      </c>
      <c r="R14" s="53" t="s">
        <v>61</v>
      </c>
      <c r="S14" s="53" t="s">
        <v>61</v>
      </c>
      <c r="T14" s="53"/>
      <c r="U14" s="53"/>
      <c r="W14" s="44"/>
      <c r="AJ14" s="21"/>
      <c r="AK14" s="25" t="s">
        <v>55</v>
      </c>
      <c r="AL14" s="26">
        <v>29306</v>
      </c>
    </row>
    <row r="15" spans="1:38" x14ac:dyDescent="0.25">
      <c r="A15" s="21"/>
      <c r="Q15" s="53" t="s">
        <v>61</v>
      </c>
      <c r="R15" s="53" t="s">
        <v>61</v>
      </c>
      <c r="S15" s="53" t="s">
        <v>61</v>
      </c>
      <c r="T15" s="53"/>
      <c r="U15" s="53"/>
      <c r="W15" s="44"/>
      <c r="AJ15" s="27" t="s">
        <v>51</v>
      </c>
      <c r="AK15" s="25" t="s">
        <v>56</v>
      </c>
      <c r="AL15" s="26">
        <v>29306</v>
      </c>
    </row>
    <row r="16" spans="1:38" x14ac:dyDescent="0.25">
      <c r="A16" s="21"/>
      <c r="Q16" s="53" t="s">
        <v>61</v>
      </c>
      <c r="R16" s="53" t="s">
        <v>61</v>
      </c>
      <c r="S16" s="53" t="s">
        <v>61</v>
      </c>
      <c r="T16" s="53"/>
      <c r="U16" s="53"/>
      <c r="W16" s="44"/>
      <c r="AJ16" s="23"/>
    </row>
    <row r="17" spans="17:38" s="21" customFormat="1" x14ac:dyDescent="0.25">
      <c r="Q17" s="53" t="s">
        <v>61</v>
      </c>
      <c r="R17" s="53" t="s">
        <v>61</v>
      </c>
      <c r="S17" s="53" t="s">
        <v>61</v>
      </c>
      <c r="T17" s="53"/>
      <c r="U17" s="53"/>
      <c r="W17" s="44"/>
      <c r="AJ17" s="23">
        <v>2013</v>
      </c>
    </row>
    <row r="18" spans="17:38" s="21" customFormat="1" ht="23.25" customHeight="1" x14ac:dyDescent="0.25">
      <c r="Q18" s="53" t="s">
        <v>61</v>
      </c>
      <c r="R18" s="53" t="s">
        <v>61</v>
      </c>
      <c r="S18" s="53" t="s">
        <v>61</v>
      </c>
      <c r="T18" s="53"/>
      <c r="U18" s="53"/>
      <c r="W18" s="44"/>
      <c r="AJ18" s="27" t="s">
        <v>41</v>
      </c>
      <c r="AK18" s="25" t="s">
        <v>52</v>
      </c>
      <c r="AL18" s="26">
        <f t="shared" ref="AL18:AL23" si="0">$AQ$58</f>
        <v>98096</v>
      </c>
    </row>
    <row r="19" spans="17:38" s="21" customFormat="1" x14ac:dyDescent="0.25">
      <c r="Q19" s="53" t="s">
        <v>61</v>
      </c>
      <c r="R19" s="53" t="s">
        <v>61</v>
      </c>
      <c r="S19" s="53" t="s">
        <v>61</v>
      </c>
      <c r="T19" s="53"/>
      <c r="U19" s="53"/>
      <c r="W19" s="44"/>
      <c r="AJ19" s="23"/>
      <c r="AK19" s="25" t="s">
        <v>57</v>
      </c>
      <c r="AL19" s="26">
        <f t="shared" si="0"/>
        <v>98096</v>
      </c>
    </row>
    <row r="20" spans="17:38" s="21" customFormat="1" x14ac:dyDescent="0.25">
      <c r="Q20" s="53" t="s">
        <v>61</v>
      </c>
      <c r="R20" s="53" t="s">
        <v>61</v>
      </c>
      <c r="S20" s="53" t="s">
        <v>61</v>
      </c>
      <c r="T20" s="53"/>
      <c r="U20" s="53"/>
      <c r="AJ20" s="23"/>
      <c r="AK20" s="25" t="s">
        <v>53</v>
      </c>
      <c r="AL20" s="26">
        <f t="shared" si="0"/>
        <v>98096</v>
      </c>
    </row>
    <row r="21" spans="17:38" s="21" customFormat="1" x14ac:dyDescent="0.25">
      <c r="AJ21" s="23"/>
      <c r="AK21" s="25" t="s">
        <v>54</v>
      </c>
      <c r="AL21" s="26">
        <f t="shared" si="0"/>
        <v>98096</v>
      </c>
    </row>
    <row r="22" spans="17:38" s="21" customFormat="1" x14ac:dyDescent="0.25">
      <c r="Q22" s="53"/>
      <c r="R22" s="53"/>
      <c r="S22" s="53"/>
      <c r="T22" s="53"/>
      <c r="U22" s="53"/>
      <c r="V22" s="53"/>
      <c r="AJ22" s="23"/>
      <c r="AK22" s="25" t="s">
        <v>55</v>
      </c>
      <c r="AL22" s="26">
        <f t="shared" si="0"/>
        <v>98096</v>
      </c>
    </row>
    <row r="23" spans="17:38" s="21" customFormat="1" x14ac:dyDescent="0.25">
      <c r="Q23" s="53"/>
      <c r="R23" s="53"/>
      <c r="S23" s="53"/>
      <c r="T23" s="53"/>
      <c r="U23" s="53"/>
      <c r="V23" s="53"/>
      <c r="AJ23" s="23"/>
      <c r="AK23" s="25" t="s">
        <v>56</v>
      </c>
      <c r="AL23" s="26">
        <f t="shared" si="0"/>
        <v>98096</v>
      </c>
    </row>
    <row r="24" spans="17:38" s="21" customFormat="1" x14ac:dyDescent="0.25">
      <c r="Q24" s="53" t="s">
        <v>61</v>
      </c>
      <c r="R24" s="53" t="s">
        <v>61</v>
      </c>
      <c r="S24" s="53" t="s">
        <v>61</v>
      </c>
      <c r="T24" s="53"/>
      <c r="U24" s="53"/>
      <c r="V24" s="53"/>
      <c r="AJ24" s="23"/>
      <c r="AK24" s="25"/>
      <c r="AL24" s="26"/>
    </row>
    <row r="25" spans="17:38" s="21" customFormat="1" x14ac:dyDescent="0.25">
      <c r="Q25" s="55" t="s">
        <v>61</v>
      </c>
      <c r="R25" s="53" t="s">
        <v>61</v>
      </c>
      <c r="S25" s="53" t="s">
        <v>61</v>
      </c>
      <c r="T25" s="53"/>
      <c r="U25" s="53"/>
      <c r="V25" s="53"/>
      <c r="AJ25" s="23">
        <v>2013</v>
      </c>
    </row>
    <row r="26" spans="17:38" s="21" customFormat="1" ht="21" customHeight="1" x14ac:dyDescent="0.25">
      <c r="AJ26" s="27" t="s">
        <v>40</v>
      </c>
      <c r="AK26" s="25" t="s">
        <v>52</v>
      </c>
      <c r="AL26" s="26">
        <f t="shared" ref="AL26:AL31" si="1">$AQ$58</f>
        <v>98096</v>
      </c>
    </row>
    <row r="27" spans="17:38" s="21" customFormat="1" x14ac:dyDescent="0.25">
      <c r="AJ27" s="23"/>
      <c r="AK27" s="25" t="s">
        <v>57</v>
      </c>
      <c r="AL27" s="26">
        <f t="shared" si="1"/>
        <v>98096</v>
      </c>
    </row>
    <row r="28" spans="17:38" s="21" customFormat="1" x14ac:dyDescent="0.25">
      <c r="AJ28" s="23"/>
      <c r="AK28" s="25" t="s">
        <v>53</v>
      </c>
      <c r="AL28" s="26">
        <f t="shared" si="1"/>
        <v>98096</v>
      </c>
    </row>
    <row r="29" spans="17:38" s="21" customFormat="1" x14ac:dyDescent="0.25">
      <c r="AJ29" s="23"/>
      <c r="AK29" s="25" t="s">
        <v>54</v>
      </c>
      <c r="AL29" s="26">
        <f t="shared" si="1"/>
        <v>98096</v>
      </c>
    </row>
    <row r="30" spans="17:38" s="21" customFormat="1" x14ac:dyDescent="0.25">
      <c r="AJ30" s="23"/>
      <c r="AK30" s="25" t="s">
        <v>55</v>
      </c>
      <c r="AL30" s="26">
        <f t="shared" si="1"/>
        <v>98096</v>
      </c>
    </row>
    <row r="31" spans="17:38" s="21" customFormat="1" x14ac:dyDescent="0.25">
      <c r="AJ31" s="23"/>
      <c r="AK31" s="25" t="s">
        <v>56</v>
      </c>
      <c r="AL31" s="26">
        <f t="shared" si="1"/>
        <v>98096</v>
      </c>
    </row>
    <row r="32" spans="17:38" s="21" customFormat="1" x14ac:dyDescent="0.25">
      <c r="AJ32" s="23"/>
      <c r="AK32" s="25"/>
      <c r="AL32" s="26"/>
    </row>
    <row r="33" spans="17:48" s="21" customFormat="1" x14ac:dyDescent="0.25">
      <c r="AJ33" s="23"/>
      <c r="AK33" s="25"/>
      <c r="AL33" s="26"/>
    </row>
    <row r="34" spans="17:48" s="21" customFormat="1" x14ac:dyDescent="0.25">
      <c r="AJ34" s="23"/>
      <c r="AK34" s="25"/>
      <c r="AL34" s="26"/>
    </row>
    <row r="35" spans="17:48" s="21" customFormat="1" x14ac:dyDescent="0.25">
      <c r="AJ35" s="23"/>
    </row>
    <row r="36" spans="17:48" s="21" customFormat="1" ht="14.25" x14ac:dyDescent="0.2"/>
    <row r="37" spans="17:48" s="21" customFormat="1" x14ac:dyDescent="0.25">
      <c r="AM37" s="25"/>
      <c r="AN37" s="25"/>
      <c r="AO37" s="25"/>
      <c r="AP37" s="25"/>
    </row>
    <row r="38" spans="17:48" s="21" customFormat="1" x14ac:dyDescent="0.25">
      <c r="AM38" s="25"/>
      <c r="AN38" s="25"/>
      <c r="AO38" s="25"/>
      <c r="AP38" s="25"/>
    </row>
    <row r="39" spans="17:48" s="21" customFormat="1" x14ac:dyDescent="0.25">
      <c r="AM39" s="25"/>
      <c r="AN39" s="25"/>
      <c r="AO39" s="25"/>
      <c r="AP39" s="25"/>
    </row>
    <row r="40" spans="17:48" s="21" customFormat="1" x14ac:dyDescent="0.25">
      <c r="AM40" s="25"/>
      <c r="AN40" s="25"/>
      <c r="AO40" s="25"/>
      <c r="AP40" s="25"/>
    </row>
    <row r="41" spans="17:48" s="21" customFormat="1" x14ac:dyDescent="0.25">
      <c r="AM41" s="25"/>
      <c r="AN41" s="25"/>
      <c r="AO41" s="25"/>
      <c r="AP41" s="25"/>
    </row>
    <row r="42" spans="17:48" s="21" customFormat="1" x14ac:dyDescent="0.25">
      <c r="AM42" s="25"/>
      <c r="AN42" s="25"/>
      <c r="AO42" s="25"/>
      <c r="AP42" s="25"/>
    </row>
    <row r="43" spans="17:48" s="21" customFormat="1" ht="14.25" x14ac:dyDescent="0.2">
      <c r="AM43" s="26"/>
      <c r="AN43" s="26"/>
      <c r="AO43" s="26"/>
      <c r="AP43" s="26"/>
    </row>
    <row r="44" spans="17:48" s="21" customFormat="1" ht="14.25" x14ac:dyDescent="0.2">
      <c r="Q44" s="53"/>
      <c r="R44" s="53"/>
      <c r="S44" s="53"/>
      <c r="T44" s="53"/>
      <c r="U44" s="53"/>
    </row>
    <row r="45" spans="17:48" s="21" customFormat="1" x14ac:dyDescent="0.25">
      <c r="Q45" s="53"/>
      <c r="R45" s="53"/>
      <c r="S45" s="53"/>
      <c r="T45" s="53"/>
      <c r="U45" s="53"/>
      <c r="AR45" s="25"/>
      <c r="AT45" s="25"/>
      <c r="AV45" s="25"/>
    </row>
    <row r="46" spans="17:48" s="21" customFormat="1" x14ac:dyDescent="0.25">
      <c r="Q46" s="53" t="s">
        <v>61</v>
      </c>
      <c r="R46" s="53" t="s">
        <v>61</v>
      </c>
      <c r="S46" s="53" t="s">
        <v>61</v>
      </c>
      <c r="T46" s="53" t="s">
        <v>61</v>
      </c>
      <c r="U46" s="53" t="s">
        <v>61</v>
      </c>
      <c r="W46" s="21">
        <f t="shared" ref="W46:W54" si="2">SUM(P46+V46)</f>
        <v>0</v>
      </c>
      <c r="AR46" s="23" t="s">
        <v>51</v>
      </c>
      <c r="AT46" s="23" t="s">
        <v>51</v>
      </c>
      <c r="AV46" s="23" t="s">
        <v>51</v>
      </c>
    </row>
    <row r="47" spans="17:48" s="21" customFormat="1" ht="14.25" x14ac:dyDescent="0.2">
      <c r="Q47" s="53" t="s">
        <v>61</v>
      </c>
      <c r="R47" s="53" t="s">
        <v>61</v>
      </c>
      <c r="S47" s="53" t="s">
        <v>61</v>
      </c>
      <c r="T47" s="53" t="s">
        <v>61</v>
      </c>
      <c r="U47" s="53" t="s">
        <v>61</v>
      </c>
      <c r="W47" s="21">
        <f t="shared" si="2"/>
        <v>0</v>
      </c>
    </row>
    <row r="48" spans="17:48" s="21" customFormat="1" ht="14.25" x14ac:dyDescent="0.2">
      <c r="Q48" s="53" t="s">
        <v>61</v>
      </c>
      <c r="R48" s="53" t="s">
        <v>61</v>
      </c>
      <c r="S48" s="53" t="s">
        <v>61</v>
      </c>
      <c r="T48" s="53" t="s">
        <v>61</v>
      </c>
      <c r="U48" s="53" t="s">
        <v>61</v>
      </c>
      <c r="W48" s="21">
        <f t="shared" si="2"/>
        <v>0</v>
      </c>
    </row>
    <row r="49" spans="17:48" s="21" customFormat="1" ht="14.25" x14ac:dyDescent="0.2">
      <c r="Q49" s="53" t="s">
        <v>61</v>
      </c>
      <c r="R49" s="53" t="s">
        <v>61</v>
      </c>
      <c r="S49" s="53" t="s">
        <v>61</v>
      </c>
      <c r="T49" s="53" t="s">
        <v>61</v>
      </c>
      <c r="U49" s="53" t="s">
        <v>61</v>
      </c>
      <c r="W49" s="21">
        <f t="shared" si="2"/>
        <v>0</v>
      </c>
    </row>
    <row r="50" spans="17:48" s="21" customFormat="1" ht="14.25" x14ac:dyDescent="0.2">
      <c r="Q50" s="53" t="s">
        <v>61</v>
      </c>
      <c r="R50" s="53" t="s">
        <v>61</v>
      </c>
      <c r="S50" s="53" t="s">
        <v>61</v>
      </c>
      <c r="T50" s="53" t="s">
        <v>61</v>
      </c>
      <c r="U50" s="53" t="s">
        <v>61</v>
      </c>
      <c r="W50" s="21">
        <f t="shared" si="2"/>
        <v>0</v>
      </c>
    </row>
    <row r="51" spans="17:48" s="21" customFormat="1" ht="14.25" x14ac:dyDescent="0.2">
      <c r="Q51" s="53" t="s">
        <v>61</v>
      </c>
      <c r="R51" s="53" t="s">
        <v>61</v>
      </c>
      <c r="S51" s="53" t="s">
        <v>61</v>
      </c>
      <c r="T51" s="53" t="s">
        <v>61</v>
      </c>
      <c r="U51" s="53" t="s">
        <v>61</v>
      </c>
      <c r="W51" s="21">
        <f t="shared" si="2"/>
        <v>0</v>
      </c>
    </row>
    <row r="52" spans="17:48" s="21" customFormat="1" ht="14.25" x14ac:dyDescent="0.2">
      <c r="Q52" s="53" t="s">
        <v>61</v>
      </c>
      <c r="R52" s="53" t="s">
        <v>61</v>
      </c>
      <c r="S52" s="53" t="s">
        <v>61</v>
      </c>
      <c r="T52" s="53" t="s">
        <v>61</v>
      </c>
      <c r="U52" s="53" t="s">
        <v>61</v>
      </c>
      <c r="W52" s="21">
        <f t="shared" si="2"/>
        <v>0</v>
      </c>
    </row>
    <row r="53" spans="17:48" s="21" customFormat="1" ht="14.25" x14ac:dyDescent="0.2">
      <c r="Q53" s="53" t="s">
        <v>61</v>
      </c>
      <c r="R53" s="53" t="s">
        <v>61</v>
      </c>
      <c r="S53" s="53" t="s">
        <v>61</v>
      </c>
      <c r="T53" s="53" t="s">
        <v>61</v>
      </c>
      <c r="U53" s="53" t="s">
        <v>61</v>
      </c>
      <c r="W53" s="21">
        <f t="shared" si="2"/>
        <v>0</v>
      </c>
    </row>
    <row r="54" spans="17:48" s="21" customFormat="1" ht="12.95" customHeight="1" x14ac:dyDescent="0.25">
      <c r="Q54" s="59" t="s">
        <v>61</v>
      </c>
      <c r="R54" s="59" t="s">
        <v>61</v>
      </c>
      <c r="S54" s="59" t="s">
        <v>61</v>
      </c>
      <c r="T54" s="59" t="s">
        <v>61</v>
      </c>
      <c r="U54" s="59" t="s">
        <v>61</v>
      </c>
      <c r="W54" s="21">
        <f t="shared" si="2"/>
        <v>0</v>
      </c>
      <c r="AJ54" s="27" t="s">
        <v>41</v>
      </c>
      <c r="AK54" s="26">
        <f>$AQ$58</f>
        <v>98096</v>
      </c>
    </row>
    <row r="55" spans="17:48" s="21" customFormat="1" ht="12.95" customHeight="1" x14ac:dyDescent="0.25">
      <c r="Q55" s="60"/>
      <c r="R55" s="60"/>
      <c r="S55" s="60"/>
      <c r="T55" s="60"/>
      <c r="U55" s="61"/>
      <c r="AJ55" s="27" t="s">
        <v>40</v>
      </c>
      <c r="AK55" s="26">
        <f>$AQ$61</f>
        <v>98295</v>
      </c>
    </row>
    <row r="56" spans="17:48" s="21" customFormat="1" ht="12.95" customHeight="1" x14ac:dyDescent="0.2">
      <c r="Q56" s="55" t="s">
        <v>61</v>
      </c>
      <c r="R56" s="55" t="s">
        <v>61</v>
      </c>
      <c r="S56" s="55" t="s">
        <v>61</v>
      </c>
      <c r="T56" s="55" t="s">
        <v>61</v>
      </c>
      <c r="U56" s="62" t="s">
        <v>61</v>
      </c>
      <c r="V56" s="53" t="s">
        <v>61</v>
      </c>
    </row>
    <row r="57" spans="17:48" s="21" customFormat="1" ht="12.95" customHeight="1" x14ac:dyDescent="0.25">
      <c r="Q57" s="55" t="s">
        <v>61</v>
      </c>
      <c r="R57" s="55" t="s">
        <v>61</v>
      </c>
      <c r="S57" s="55" t="s">
        <v>61</v>
      </c>
      <c r="T57" s="55" t="s">
        <v>61</v>
      </c>
      <c r="U57" s="62" t="s">
        <v>61</v>
      </c>
      <c r="V57" s="53" t="s">
        <v>61</v>
      </c>
      <c r="AJ57" s="27" t="s">
        <v>51</v>
      </c>
      <c r="AK57" s="24" t="s">
        <v>52</v>
      </c>
      <c r="AL57" s="24" t="s">
        <v>57</v>
      </c>
      <c r="AM57" s="24" t="s">
        <v>53</v>
      </c>
      <c r="AN57" s="24" t="s">
        <v>54</v>
      </c>
      <c r="AO57" s="24" t="s">
        <v>55</v>
      </c>
      <c r="AP57" s="24" t="s">
        <v>56</v>
      </c>
    </row>
    <row r="58" spans="17:48" s="21" customFormat="1" ht="12.95" customHeight="1" x14ac:dyDescent="0.25">
      <c r="Q58" s="53" t="s">
        <v>61</v>
      </c>
      <c r="R58" s="53" t="s">
        <v>61</v>
      </c>
      <c r="S58" s="53" t="s">
        <v>61</v>
      </c>
      <c r="T58" s="53" t="s">
        <v>61</v>
      </c>
      <c r="U58" s="53" t="s">
        <v>61</v>
      </c>
      <c r="V58" s="53" t="s">
        <v>61</v>
      </c>
      <c r="AJ58" s="27" t="s">
        <v>41</v>
      </c>
      <c r="AK58" s="28">
        <v>28096</v>
      </c>
      <c r="AL58" s="26">
        <v>10000</v>
      </c>
      <c r="AM58" s="26">
        <v>12000</v>
      </c>
      <c r="AN58" s="26">
        <v>14000</v>
      </c>
      <c r="AO58" s="26">
        <v>16000</v>
      </c>
      <c r="AP58" s="26">
        <v>18000</v>
      </c>
      <c r="AQ58" s="26">
        <f>SUM(AK58:AP58)</f>
        <v>98096</v>
      </c>
      <c r="AR58" s="26"/>
      <c r="AS58" s="26"/>
      <c r="AT58" s="26"/>
      <c r="AU58" s="26"/>
      <c r="AV58" s="26"/>
    </row>
    <row r="59" spans="17:48" s="21" customFormat="1" ht="12.95" customHeight="1" x14ac:dyDescent="0.2">
      <c r="Q59" s="53" t="s">
        <v>61</v>
      </c>
      <c r="R59" s="53" t="s">
        <v>61</v>
      </c>
      <c r="S59" s="53" t="s">
        <v>61</v>
      </c>
      <c r="T59" s="53" t="s">
        <v>61</v>
      </c>
      <c r="U59" s="53" t="s">
        <v>61</v>
      </c>
      <c r="V59" s="53" t="s">
        <v>61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7:48" s="21" customFormat="1" ht="12.95" customHeight="1" x14ac:dyDescent="0.25">
      <c r="Q60" s="55"/>
      <c r="R60" s="55"/>
      <c r="S60" s="55"/>
      <c r="T60" s="55"/>
      <c r="U60" s="55"/>
      <c r="AK60" s="29" t="s">
        <v>52</v>
      </c>
      <c r="AL60" s="29" t="s">
        <v>57</v>
      </c>
      <c r="AM60" s="29" t="s">
        <v>53</v>
      </c>
      <c r="AN60" s="29" t="s">
        <v>54</v>
      </c>
      <c r="AO60" s="29" t="s">
        <v>55</v>
      </c>
      <c r="AP60" s="29" t="s">
        <v>56</v>
      </c>
      <c r="AQ60" s="26"/>
    </row>
    <row r="61" spans="17:48" s="21" customFormat="1" ht="12.95" customHeight="1" x14ac:dyDescent="0.25">
      <c r="AJ61" s="27" t="s">
        <v>40</v>
      </c>
      <c r="AK61" s="26">
        <v>28295</v>
      </c>
      <c r="AL61" s="26">
        <v>10000</v>
      </c>
      <c r="AM61" s="26">
        <v>12000</v>
      </c>
      <c r="AN61" s="26">
        <v>14000</v>
      </c>
      <c r="AO61" s="26">
        <v>16000</v>
      </c>
      <c r="AP61" s="26">
        <v>18000</v>
      </c>
      <c r="AQ61" s="26">
        <f>SUM(AK61:AP61)</f>
        <v>98295</v>
      </c>
    </row>
    <row r="62" spans="17:48" s="21" customFormat="1" ht="12.95" customHeight="1" x14ac:dyDescent="0.2">
      <c r="AJ62" s="30"/>
      <c r="AK62" s="26"/>
      <c r="AL62" s="26"/>
      <c r="AM62" s="26"/>
      <c r="AN62" s="26"/>
      <c r="AO62" s="26"/>
      <c r="AP62" s="26"/>
      <c r="AQ62" s="26"/>
    </row>
    <row r="63" spans="17:48" s="21" customFormat="1" ht="12.95" customHeight="1" x14ac:dyDescent="0.25">
      <c r="AK63" s="29" t="s">
        <v>52</v>
      </c>
      <c r="AL63" s="29" t="s">
        <v>57</v>
      </c>
      <c r="AM63" s="29" t="s">
        <v>53</v>
      </c>
      <c r="AN63" s="29" t="s">
        <v>54</v>
      </c>
      <c r="AO63" s="29" t="s">
        <v>55</v>
      </c>
      <c r="AP63" s="29" t="s">
        <v>56</v>
      </c>
      <c r="AQ63" s="26"/>
    </row>
    <row r="64" spans="17:48" s="21" customFormat="1" ht="12.95" customHeight="1" x14ac:dyDescent="0.25">
      <c r="AJ64" s="27" t="s">
        <v>58</v>
      </c>
      <c r="AK64" s="26">
        <f t="shared" ref="AK64:AP64" si="3">SUM(AK58+AK61)</f>
        <v>56391</v>
      </c>
      <c r="AL64" s="26">
        <f t="shared" si="3"/>
        <v>20000</v>
      </c>
      <c r="AM64" s="26">
        <f t="shared" si="3"/>
        <v>24000</v>
      </c>
      <c r="AN64" s="26">
        <f t="shared" si="3"/>
        <v>28000</v>
      </c>
      <c r="AO64" s="26">
        <f t="shared" si="3"/>
        <v>32000</v>
      </c>
      <c r="AP64" s="26">
        <f t="shared" si="3"/>
        <v>36000</v>
      </c>
      <c r="AQ64" s="26"/>
    </row>
    <row r="65" spans="17:48" s="21" customFormat="1" ht="12.95" customHeight="1" x14ac:dyDescent="0.2">
      <c r="AJ65" s="30"/>
    </row>
    <row r="66" spans="17:48" s="21" customFormat="1" ht="12.95" customHeight="1" x14ac:dyDescent="0.25">
      <c r="AJ66" s="31" t="s">
        <v>49</v>
      </c>
      <c r="AK66" s="25">
        <v>2002</v>
      </c>
      <c r="AL66" s="32" t="s">
        <v>19</v>
      </c>
      <c r="AM66" s="32" t="s">
        <v>20</v>
      </c>
      <c r="AN66" s="32" t="s">
        <v>21</v>
      </c>
      <c r="AO66" s="32" t="s">
        <v>22</v>
      </c>
      <c r="AP66" s="32" t="s">
        <v>23</v>
      </c>
      <c r="AQ66" s="32" t="s">
        <v>24</v>
      </c>
      <c r="AR66" s="32" t="s">
        <v>25</v>
      </c>
      <c r="AS66" s="32" t="s">
        <v>26</v>
      </c>
      <c r="AT66" s="32" t="s">
        <v>27</v>
      </c>
      <c r="AU66" s="32">
        <v>2012</v>
      </c>
      <c r="AV66" s="32">
        <v>2013</v>
      </c>
    </row>
    <row r="67" spans="17:48" s="21" customFormat="1" ht="12.95" customHeight="1" x14ac:dyDescent="0.2">
      <c r="AJ67" s="30" t="s">
        <v>1</v>
      </c>
      <c r="AK67" s="26">
        <v>40462</v>
      </c>
      <c r="AL67" s="26">
        <v>38789</v>
      </c>
      <c r="AM67" s="26">
        <v>39149</v>
      </c>
      <c r="AN67" s="26">
        <v>38044</v>
      </c>
      <c r="AO67" s="26">
        <v>38973</v>
      </c>
      <c r="AP67" s="26">
        <v>39162</v>
      </c>
      <c r="AQ67" s="26">
        <v>40372</v>
      </c>
      <c r="AR67" s="26">
        <v>37445</v>
      </c>
      <c r="AS67" s="26">
        <v>33440</v>
      </c>
      <c r="AT67" s="26">
        <v>31067</v>
      </c>
      <c r="AU67" s="26">
        <v>30601</v>
      </c>
      <c r="AV67" s="26">
        <v>29306</v>
      </c>
    </row>
    <row r="68" spans="17:48" s="21" customFormat="1" ht="12.95" customHeight="1" x14ac:dyDescent="0.2">
      <c r="AJ68" s="30" t="s">
        <v>50</v>
      </c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7:48" s="21" customFormat="1" ht="12.95" customHeight="1" x14ac:dyDescent="0.2">
      <c r="AJ69" s="30" t="s">
        <v>2</v>
      </c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7:48" s="21" customFormat="1" ht="12.95" customHeight="1" x14ac:dyDescent="0.25">
      <c r="AJ70" s="31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7:48" s="21" customFormat="1" ht="12.95" customHeight="1" x14ac:dyDescent="0.25">
      <c r="AJ71" s="27" t="s">
        <v>41</v>
      </c>
      <c r="AK71" s="33" t="s">
        <v>19</v>
      </c>
      <c r="AL71" s="33" t="s">
        <v>20</v>
      </c>
      <c r="AM71" s="33" t="s">
        <v>21</v>
      </c>
      <c r="AN71" s="33" t="s">
        <v>22</v>
      </c>
      <c r="AO71" s="33" t="s">
        <v>23</v>
      </c>
      <c r="AP71" s="33" t="s">
        <v>24</v>
      </c>
      <c r="AQ71" s="33" t="s">
        <v>25</v>
      </c>
      <c r="AR71" s="33" t="s">
        <v>26</v>
      </c>
      <c r="AS71" s="33" t="s">
        <v>27</v>
      </c>
      <c r="AT71" s="33">
        <v>2012</v>
      </c>
      <c r="AU71" s="33">
        <v>2013</v>
      </c>
      <c r="AV71" s="35" t="s">
        <v>51</v>
      </c>
    </row>
    <row r="72" spans="17:48" s="21" customFormat="1" ht="12.95" customHeight="1" x14ac:dyDescent="0.25">
      <c r="AJ72" s="30" t="s">
        <v>1</v>
      </c>
      <c r="AK72" s="34">
        <v>29185</v>
      </c>
      <c r="AL72" s="28">
        <v>29494</v>
      </c>
      <c r="AM72" s="28">
        <v>25409</v>
      </c>
      <c r="AN72" s="28">
        <v>28427</v>
      </c>
      <c r="AO72" s="28">
        <v>34728</v>
      </c>
      <c r="AP72" s="28">
        <v>30338</v>
      </c>
      <c r="AQ72" s="28">
        <v>28316</v>
      </c>
      <c r="AR72" s="28">
        <v>28401</v>
      </c>
      <c r="AS72" s="28">
        <v>27209</v>
      </c>
      <c r="AT72" s="28">
        <v>26519</v>
      </c>
      <c r="AU72" s="28">
        <v>28096</v>
      </c>
      <c r="AV72" s="35"/>
    </row>
    <row r="73" spans="17:48" s="21" customFormat="1" ht="12.95" customHeight="1" x14ac:dyDescent="0.2">
      <c r="AJ73" s="30" t="s">
        <v>50</v>
      </c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7:48" s="21" customFormat="1" ht="12.95" customHeight="1" x14ac:dyDescent="0.2">
      <c r="AJ74" s="30" t="s">
        <v>2</v>
      </c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7:48" s="21" customFormat="1" ht="12.95" customHeight="1" x14ac:dyDescent="0.25">
      <c r="AJ75" s="27"/>
      <c r="AK75" s="23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7:48" s="21" customFormat="1" ht="12.95" customHeight="1" x14ac:dyDescent="0.25">
      <c r="AJ76" s="27" t="s">
        <v>40</v>
      </c>
      <c r="AK76" s="33" t="s">
        <v>19</v>
      </c>
      <c r="AL76" s="33" t="s">
        <v>20</v>
      </c>
      <c r="AM76" s="33" t="s">
        <v>21</v>
      </c>
      <c r="AN76" s="33" t="s">
        <v>22</v>
      </c>
      <c r="AO76" s="33" t="s">
        <v>23</v>
      </c>
      <c r="AP76" s="33" t="s">
        <v>24</v>
      </c>
      <c r="AQ76" s="33" t="s">
        <v>25</v>
      </c>
      <c r="AR76" s="33" t="s">
        <v>26</v>
      </c>
      <c r="AS76" s="33" t="s">
        <v>27</v>
      </c>
      <c r="AT76" s="33">
        <v>2012</v>
      </c>
      <c r="AU76" s="33">
        <v>2013</v>
      </c>
      <c r="AV76" s="35"/>
    </row>
    <row r="77" spans="17:48" s="21" customFormat="1" ht="12.95" customHeight="1" x14ac:dyDescent="0.2">
      <c r="Q77" s="53"/>
      <c r="R77" s="53"/>
      <c r="S77" s="53"/>
      <c r="T77" s="53"/>
      <c r="U77" s="53"/>
      <c r="AJ77" s="30" t="s">
        <v>1</v>
      </c>
      <c r="AK77" s="26">
        <v>27943</v>
      </c>
      <c r="AL77" s="26">
        <v>30533</v>
      </c>
      <c r="AM77" s="26">
        <v>29752</v>
      </c>
      <c r="AN77" s="26">
        <v>30248</v>
      </c>
      <c r="AO77" s="26">
        <v>29985</v>
      </c>
      <c r="AP77" s="26">
        <v>33750</v>
      </c>
      <c r="AQ77" s="26">
        <v>30049</v>
      </c>
      <c r="AR77" s="26">
        <v>30232</v>
      </c>
      <c r="AS77" s="26">
        <v>31076</v>
      </c>
      <c r="AT77" s="26">
        <v>29000</v>
      </c>
      <c r="AU77" s="26">
        <v>28295</v>
      </c>
    </row>
    <row r="78" spans="17:48" s="21" customFormat="1" ht="12.95" customHeight="1" x14ac:dyDescent="0.2">
      <c r="Q78" s="53"/>
      <c r="R78" s="53"/>
      <c r="S78" s="53"/>
      <c r="T78" s="53"/>
      <c r="U78" s="53"/>
      <c r="AJ78" s="30" t="s">
        <v>50</v>
      </c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7:48" s="21" customFormat="1" ht="12.95" customHeight="1" x14ac:dyDescent="0.2">
      <c r="Q79" s="53" t="s">
        <v>61</v>
      </c>
      <c r="R79" s="53" t="s">
        <v>61</v>
      </c>
      <c r="S79" s="53" t="s">
        <v>61</v>
      </c>
      <c r="T79" s="53" t="s">
        <v>61</v>
      </c>
      <c r="U79" s="53" t="s">
        <v>61</v>
      </c>
      <c r="W79" s="21">
        <f t="shared" ref="W79:W87" si="4">SUM(P79+V79)</f>
        <v>0</v>
      </c>
      <c r="AJ79" s="30" t="s">
        <v>2</v>
      </c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7:48" s="21" customFormat="1" ht="12.95" customHeight="1" x14ac:dyDescent="0.2">
      <c r="Q80" s="53" t="s">
        <v>61</v>
      </c>
      <c r="R80" s="53" t="s">
        <v>61</v>
      </c>
      <c r="S80" s="53" t="s">
        <v>61</v>
      </c>
      <c r="T80" s="53" t="s">
        <v>61</v>
      </c>
      <c r="U80" s="53" t="s">
        <v>61</v>
      </c>
      <c r="W80" s="21">
        <f t="shared" si="4"/>
        <v>0</v>
      </c>
      <c r="AJ80" s="22"/>
    </row>
    <row r="81" spans="17:48" s="21" customFormat="1" ht="12.95" customHeight="1" x14ac:dyDescent="0.25">
      <c r="Q81" s="53" t="s">
        <v>61</v>
      </c>
      <c r="R81" s="53" t="s">
        <v>61</v>
      </c>
      <c r="S81" s="53" t="s">
        <v>61</v>
      </c>
      <c r="T81" s="53" t="s">
        <v>61</v>
      </c>
      <c r="U81" s="53" t="s">
        <v>61</v>
      </c>
      <c r="W81" s="21">
        <f t="shared" si="4"/>
        <v>0</v>
      </c>
      <c r="AJ81" s="27" t="s">
        <v>42</v>
      </c>
      <c r="AK81" s="33" t="s">
        <v>19</v>
      </c>
      <c r="AL81" s="33" t="s">
        <v>20</v>
      </c>
      <c r="AM81" s="33" t="s">
        <v>21</v>
      </c>
      <c r="AN81" s="33" t="s">
        <v>22</v>
      </c>
      <c r="AO81" s="33" t="s">
        <v>23</v>
      </c>
      <c r="AP81" s="33" t="s">
        <v>24</v>
      </c>
      <c r="AQ81" s="33" t="s">
        <v>25</v>
      </c>
      <c r="AR81" s="33" t="s">
        <v>26</v>
      </c>
      <c r="AS81" s="33" t="s">
        <v>27</v>
      </c>
      <c r="AT81" s="33">
        <v>2012</v>
      </c>
      <c r="AU81" s="33">
        <v>2013</v>
      </c>
    </row>
    <row r="82" spans="17:48" s="21" customFormat="1" ht="12.95" customHeight="1" x14ac:dyDescent="0.2">
      <c r="Q82" s="53" t="s">
        <v>61</v>
      </c>
      <c r="R82" s="53" t="s">
        <v>61</v>
      </c>
      <c r="S82" s="53" t="s">
        <v>61</v>
      </c>
      <c r="T82" s="53" t="s">
        <v>61</v>
      </c>
      <c r="U82" s="53" t="s">
        <v>61</v>
      </c>
      <c r="W82" s="21">
        <f t="shared" si="4"/>
        <v>0</v>
      </c>
      <c r="AJ82" s="30" t="s">
        <v>1</v>
      </c>
      <c r="AK82" s="26">
        <v>57128</v>
      </c>
      <c r="AL82" s="26">
        <v>60027</v>
      </c>
      <c r="AM82" s="26">
        <v>55161</v>
      </c>
      <c r="AN82" s="26">
        <v>58675</v>
      </c>
      <c r="AO82" s="26">
        <v>64713</v>
      </c>
      <c r="AP82" s="26">
        <v>64088</v>
      </c>
      <c r="AQ82" s="26">
        <v>58365</v>
      </c>
      <c r="AR82" s="26">
        <v>58633</v>
      </c>
      <c r="AS82" s="26">
        <v>58285</v>
      </c>
      <c r="AT82" s="26">
        <v>55519</v>
      </c>
      <c r="AU82" s="26">
        <v>56391</v>
      </c>
    </row>
    <row r="83" spans="17:48" s="21" customFormat="1" ht="12.95" customHeight="1" x14ac:dyDescent="0.2">
      <c r="Q83" s="53" t="s">
        <v>61</v>
      </c>
      <c r="R83" s="53" t="s">
        <v>61</v>
      </c>
      <c r="S83" s="53" t="s">
        <v>61</v>
      </c>
      <c r="T83" s="53" t="s">
        <v>61</v>
      </c>
      <c r="U83" s="53" t="s">
        <v>61</v>
      </c>
      <c r="W83" s="21">
        <f t="shared" si="4"/>
        <v>0</v>
      </c>
      <c r="AJ83" s="30" t="s">
        <v>50</v>
      </c>
    </row>
    <row r="84" spans="17:48" s="21" customFormat="1" ht="12.95" customHeight="1" x14ac:dyDescent="0.2">
      <c r="Q84" s="53" t="s">
        <v>61</v>
      </c>
      <c r="R84" s="53" t="s">
        <v>61</v>
      </c>
      <c r="S84" s="53" t="s">
        <v>61</v>
      </c>
      <c r="T84" s="53" t="s">
        <v>61</v>
      </c>
      <c r="U84" s="53" t="s">
        <v>61</v>
      </c>
      <c r="W84" s="21">
        <f t="shared" si="4"/>
        <v>0</v>
      </c>
      <c r="AJ84" s="30" t="s">
        <v>2</v>
      </c>
    </row>
    <row r="85" spans="17:48" s="21" customFormat="1" ht="12.95" customHeight="1" x14ac:dyDescent="0.2">
      <c r="Q85" s="53" t="s">
        <v>61</v>
      </c>
      <c r="R85" s="53" t="s">
        <v>61</v>
      </c>
      <c r="S85" s="53" t="s">
        <v>61</v>
      </c>
      <c r="T85" s="53" t="s">
        <v>61</v>
      </c>
      <c r="U85" s="53" t="s">
        <v>61</v>
      </c>
      <c r="W85" s="21">
        <f t="shared" si="4"/>
        <v>0</v>
      </c>
      <c r="AJ85" s="30"/>
    </row>
    <row r="86" spans="17:48" s="21" customFormat="1" ht="12.95" customHeight="1" x14ac:dyDescent="0.25">
      <c r="Q86" s="53" t="s">
        <v>61</v>
      </c>
      <c r="R86" s="53" t="s">
        <v>61</v>
      </c>
      <c r="S86" s="53" t="s">
        <v>61</v>
      </c>
      <c r="T86" s="53" t="s">
        <v>61</v>
      </c>
      <c r="U86" s="53" t="s">
        <v>61</v>
      </c>
      <c r="W86" s="21">
        <f t="shared" si="4"/>
        <v>0</v>
      </c>
      <c r="AJ86" s="31" t="s">
        <v>45</v>
      </c>
      <c r="AK86" s="23">
        <v>2002</v>
      </c>
      <c r="AL86" s="35" t="s">
        <v>19</v>
      </c>
      <c r="AM86" s="35" t="s">
        <v>20</v>
      </c>
      <c r="AN86" s="35" t="s">
        <v>21</v>
      </c>
      <c r="AO86" s="35" t="s">
        <v>22</v>
      </c>
      <c r="AP86" s="35" t="s">
        <v>23</v>
      </c>
      <c r="AQ86" s="35" t="s">
        <v>24</v>
      </c>
      <c r="AR86" s="35" t="s">
        <v>25</v>
      </c>
      <c r="AS86" s="35" t="s">
        <v>26</v>
      </c>
      <c r="AT86" s="35" t="s">
        <v>27</v>
      </c>
      <c r="AU86" s="35">
        <v>2012</v>
      </c>
      <c r="AV86" s="35">
        <v>2013</v>
      </c>
    </row>
    <row r="87" spans="17:48" s="21" customFormat="1" ht="12.95" customHeight="1" x14ac:dyDescent="0.2">
      <c r="Q87" s="59" t="s">
        <v>61</v>
      </c>
      <c r="R87" s="59" t="s">
        <v>61</v>
      </c>
      <c r="S87" s="59" t="s">
        <v>61</v>
      </c>
      <c r="T87" s="59" t="s">
        <v>61</v>
      </c>
      <c r="U87" s="59" t="s">
        <v>61</v>
      </c>
      <c r="W87" s="21">
        <f t="shared" si="4"/>
        <v>0</v>
      </c>
      <c r="AJ87" s="36" t="s">
        <v>3</v>
      </c>
      <c r="AK87" s="26">
        <v>1658</v>
      </c>
      <c r="AL87" s="26">
        <v>1189</v>
      </c>
      <c r="AM87" s="26">
        <v>987</v>
      </c>
      <c r="AN87" s="26">
        <v>1309</v>
      </c>
      <c r="AO87" s="26">
        <v>1499</v>
      </c>
      <c r="AP87" s="26">
        <v>1659</v>
      </c>
      <c r="AQ87" s="26">
        <v>1567</v>
      </c>
      <c r="AR87" s="26">
        <v>1207</v>
      </c>
      <c r="AS87" s="26">
        <v>1229</v>
      </c>
      <c r="AT87" s="26">
        <v>1213</v>
      </c>
      <c r="AU87" s="26">
        <v>1448</v>
      </c>
      <c r="AV87" s="26">
        <v>1170</v>
      </c>
    </row>
    <row r="88" spans="17:48" s="21" customFormat="1" ht="12.95" customHeight="1" x14ac:dyDescent="0.2">
      <c r="AJ88" s="36" t="s">
        <v>4</v>
      </c>
      <c r="AK88" s="26">
        <v>4376</v>
      </c>
      <c r="AL88" s="26">
        <v>3117</v>
      </c>
      <c r="AM88" s="26">
        <v>3964</v>
      </c>
      <c r="AN88" s="26">
        <v>3730</v>
      </c>
      <c r="AO88" s="26">
        <v>3655</v>
      </c>
      <c r="AP88" s="26">
        <v>3915</v>
      </c>
      <c r="AQ88" s="26">
        <v>3633</v>
      </c>
      <c r="AR88" s="26">
        <v>3221</v>
      </c>
      <c r="AS88" s="26">
        <v>2535</v>
      </c>
      <c r="AT88" s="26">
        <v>2089</v>
      </c>
      <c r="AU88" s="26">
        <v>1921</v>
      </c>
      <c r="AV88" s="26">
        <v>2676</v>
      </c>
    </row>
    <row r="89" spans="17:48" s="21" customFormat="1" ht="12.95" customHeight="1" x14ac:dyDescent="0.2">
      <c r="Q89" s="53" t="s">
        <v>61</v>
      </c>
      <c r="R89" s="53" t="s">
        <v>61</v>
      </c>
      <c r="S89" s="53" t="s">
        <v>61</v>
      </c>
      <c r="T89" s="53" t="s">
        <v>61</v>
      </c>
      <c r="U89" s="53" t="s">
        <v>61</v>
      </c>
      <c r="V89" s="53" t="s">
        <v>61</v>
      </c>
      <c r="AJ89" s="36" t="s">
        <v>5</v>
      </c>
      <c r="AK89" s="26">
        <v>3222</v>
      </c>
      <c r="AL89" s="26">
        <v>3366</v>
      </c>
      <c r="AM89" s="26">
        <v>3302</v>
      </c>
      <c r="AN89" s="26">
        <v>3519</v>
      </c>
      <c r="AO89" s="26">
        <v>3320</v>
      </c>
      <c r="AP89" s="26">
        <v>3029</v>
      </c>
      <c r="AQ89" s="26">
        <v>2717</v>
      </c>
      <c r="AR89" s="26">
        <v>2888</v>
      </c>
      <c r="AS89" s="26">
        <v>2280</v>
      </c>
      <c r="AT89" s="26">
        <v>2040</v>
      </c>
      <c r="AU89" s="26">
        <v>1696</v>
      </c>
      <c r="AV89" s="26">
        <v>1484</v>
      </c>
    </row>
    <row r="90" spans="17:48" s="21" customFormat="1" ht="12.95" customHeight="1" x14ac:dyDescent="0.2">
      <c r="Q90" s="53" t="s">
        <v>61</v>
      </c>
      <c r="R90" s="53" t="s">
        <v>61</v>
      </c>
      <c r="S90" s="53" t="s">
        <v>61</v>
      </c>
      <c r="T90" s="53" t="s">
        <v>61</v>
      </c>
      <c r="U90" s="53" t="s">
        <v>61</v>
      </c>
      <c r="V90" s="53" t="s">
        <v>61</v>
      </c>
      <c r="AJ90" s="36" t="s">
        <v>6</v>
      </c>
      <c r="AK90" s="26">
        <v>794</v>
      </c>
      <c r="AL90" s="26">
        <v>1221</v>
      </c>
      <c r="AM90" s="26">
        <v>1188</v>
      </c>
      <c r="AN90" s="26">
        <v>890</v>
      </c>
      <c r="AO90" s="26">
        <v>677</v>
      </c>
      <c r="AP90" s="26">
        <v>603</v>
      </c>
      <c r="AQ90" s="26">
        <v>729</v>
      </c>
      <c r="AR90" s="26">
        <v>794</v>
      </c>
      <c r="AS90" s="26">
        <v>561</v>
      </c>
      <c r="AT90" s="26">
        <v>511</v>
      </c>
      <c r="AU90" s="26">
        <v>455</v>
      </c>
      <c r="AV90" s="26">
        <v>566</v>
      </c>
    </row>
    <row r="91" spans="17:48" s="21" customFormat="1" ht="12.95" customHeight="1" x14ac:dyDescent="0.2">
      <c r="Q91" s="53" t="s">
        <v>61</v>
      </c>
      <c r="R91" s="53" t="s">
        <v>61</v>
      </c>
      <c r="S91" s="53" t="s">
        <v>61</v>
      </c>
      <c r="T91" s="53" t="s">
        <v>61</v>
      </c>
      <c r="U91" s="53" t="s">
        <v>61</v>
      </c>
      <c r="V91" s="53" t="s">
        <v>61</v>
      </c>
      <c r="AJ91" s="36" t="s">
        <v>7</v>
      </c>
      <c r="AK91" s="26">
        <v>7030</v>
      </c>
      <c r="AL91" s="26">
        <v>6810</v>
      </c>
      <c r="AM91" s="26">
        <v>7000</v>
      </c>
      <c r="AN91" s="26">
        <v>6708</v>
      </c>
      <c r="AO91" s="26">
        <v>7456</v>
      </c>
      <c r="AP91" s="26">
        <v>7721</v>
      </c>
      <c r="AQ91" s="26">
        <v>7111</v>
      </c>
      <c r="AR91" s="26">
        <v>7142</v>
      </c>
      <c r="AS91" s="26">
        <v>5803</v>
      </c>
      <c r="AT91" s="26">
        <v>5393</v>
      </c>
      <c r="AU91" s="26">
        <v>5499</v>
      </c>
      <c r="AV91" s="26">
        <v>5188</v>
      </c>
    </row>
    <row r="92" spans="17:48" s="21" customFormat="1" ht="12.95" customHeight="1" x14ac:dyDescent="0.2">
      <c r="Q92" s="53" t="s">
        <v>61</v>
      </c>
      <c r="R92" s="53" t="s">
        <v>61</v>
      </c>
      <c r="S92" s="53" t="s">
        <v>61</v>
      </c>
      <c r="T92" s="53" t="s">
        <v>61</v>
      </c>
      <c r="U92" s="53" t="s">
        <v>61</v>
      </c>
      <c r="V92" s="53" t="s">
        <v>61</v>
      </c>
      <c r="AJ92" s="36" t="s">
        <v>8</v>
      </c>
      <c r="AK92" s="26">
        <v>1753</v>
      </c>
      <c r="AL92" s="26">
        <v>1531</v>
      </c>
      <c r="AM92" s="26">
        <v>1769</v>
      </c>
      <c r="AN92" s="26">
        <v>1423</v>
      </c>
      <c r="AO92" s="26">
        <v>1360</v>
      </c>
      <c r="AP92" s="26">
        <v>1369</v>
      </c>
      <c r="AQ92" s="26">
        <v>1416</v>
      </c>
      <c r="AR92" s="26">
        <v>1447</v>
      </c>
      <c r="AS92" s="26">
        <v>1587</v>
      </c>
      <c r="AT92" s="26">
        <v>1684</v>
      </c>
      <c r="AU92" s="26">
        <v>1882</v>
      </c>
      <c r="AV92" s="26">
        <v>1587</v>
      </c>
    </row>
    <row r="93" spans="17:48" s="21" customFormat="1" ht="12.95" customHeight="1" x14ac:dyDescent="0.2">
      <c r="AJ93" s="36" t="s">
        <v>9</v>
      </c>
      <c r="AK93" s="26">
        <v>5868</v>
      </c>
      <c r="AL93" s="26">
        <v>5953</v>
      </c>
      <c r="AM93" s="26">
        <v>5384</v>
      </c>
      <c r="AN93" s="26">
        <v>5077</v>
      </c>
      <c r="AO93" s="26">
        <v>4851</v>
      </c>
      <c r="AP93" s="26">
        <v>4814</v>
      </c>
      <c r="AQ93" s="26">
        <v>4448</v>
      </c>
      <c r="AR93" s="26">
        <v>4177</v>
      </c>
      <c r="AS93" s="26">
        <v>3627</v>
      </c>
      <c r="AT93" s="26">
        <v>3269</v>
      </c>
      <c r="AU93" s="26">
        <v>3256</v>
      </c>
      <c r="AV93" s="26">
        <v>2746</v>
      </c>
    </row>
    <row r="94" spans="17:48" s="21" customFormat="1" ht="12.95" customHeight="1" x14ac:dyDescent="0.2">
      <c r="AJ94" s="36" t="s">
        <v>10</v>
      </c>
      <c r="AK94" s="26">
        <v>1728</v>
      </c>
      <c r="AL94" s="26">
        <v>1390</v>
      </c>
      <c r="AM94" s="26">
        <v>1716</v>
      </c>
      <c r="AN94" s="26">
        <v>1427</v>
      </c>
      <c r="AO94" s="26">
        <v>1547</v>
      </c>
      <c r="AP94" s="26">
        <v>1600</v>
      </c>
      <c r="AQ94" s="26">
        <v>1898</v>
      </c>
      <c r="AR94" s="26">
        <v>1640</v>
      </c>
      <c r="AS94" s="26">
        <v>1402</v>
      </c>
      <c r="AT94" s="26">
        <v>1162</v>
      </c>
      <c r="AU94" s="26">
        <v>1094</v>
      </c>
      <c r="AV94" s="26">
        <v>651</v>
      </c>
    </row>
    <row r="95" spans="17:48" s="21" customFormat="1" ht="12.95" customHeight="1" x14ac:dyDescent="0.2">
      <c r="AJ95" s="36" t="s">
        <v>11</v>
      </c>
      <c r="AK95" s="26">
        <v>7922</v>
      </c>
      <c r="AL95" s="26">
        <v>7839</v>
      </c>
      <c r="AM95" s="26">
        <v>8250</v>
      </c>
      <c r="AN95" s="26">
        <v>7267</v>
      </c>
      <c r="AO95" s="26">
        <v>6999</v>
      </c>
      <c r="AP95" s="26">
        <v>6177</v>
      </c>
      <c r="AQ95" s="26">
        <v>7337</v>
      </c>
      <c r="AR95" s="26">
        <v>7076</v>
      </c>
      <c r="AS95" s="26">
        <v>6495</v>
      </c>
      <c r="AT95" s="26">
        <v>5375</v>
      </c>
      <c r="AU95" s="26">
        <v>5396</v>
      </c>
      <c r="AV95" s="26">
        <v>5399</v>
      </c>
    </row>
    <row r="96" spans="17:48" s="21" customFormat="1" ht="12.95" customHeight="1" x14ac:dyDescent="0.2">
      <c r="AJ96" s="36" t="s">
        <v>12</v>
      </c>
      <c r="AK96" s="26">
        <v>1252</v>
      </c>
      <c r="AL96" s="26">
        <v>1267</v>
      </c>
      <c r="AM96" s="26">
        <v>1228</v>
      </c>
      <c r="AN96" s="26">
        <v>1929</v>
      </c>
      <c r="AO96" s="26">
        <v>2115</v>
      </c>
      <c r="AP96" s="26">
        <v>2644</v>
      </c>
      <c r="AQ96" s="26">
        <v>2423</v>
      </c>
      <c r="AR96" s="26">
        <v>2201</v>
      </c>
      <c r="AS96" s="26">
        <v>2104</v>
      </c>
      <c r="AT96" s="26">
        <v>2019</v>
      </c>
      <c r="AU96" s="26">
        <v>2028</v>
      </c>
      <c r="AV96" s="26">
        <v>1973</v>
      </c>
    </row>
    <row r="97" spans="1:48" ht="12.95" customHeight="1" x14ac:dyDescent="0.2">
      <c r="A97" s="21"/>
      <c r="AJ97" s="36" t="s">
        <v>13</v>
      </c>
      <c r="AK97" s="26">
        <v>2497</v>
      </c>
      <c r="AL97" s="26">
        <v>2077</v>
      </c>
      <c r="AM97" s="26">
        <v>1847</v>
      </c>
      <c r="AN97" s="26">
        <v>2001</v>
      </c>
      <c r="AO97" s="26">
        <v>1643</v>
      </c>
      <c r="AP97" s="26">
        <v>1483</v>
      </c>
      <c r="AQ97" s="26">
        <v>2521</v>
      </c>
      <c r="AR97" s="26">
        <v>1223</v>
      </c>
      <c r="AS97" s="26">
        <v>1632</v>
      </c>
      <c r="AT97" s="26">
        <v>1924</v>
      </c>
      <c r="AU97" s="26">
        <v>1575</v>
      </c>
      <c r="AV97" s="26">
        <v>1445</v>
      </c>
    </row>
    <row r="98" spans="1:48" ht="12.95" customHeight="1" x14ac:dyDescent="0.2">
      <c r="A98" s="21"/>
      <c r="AJ98" s="37" t="s">
        <v>14</v>
      </c>
      <c r="AK98" s="38">
        <v>3493</v>
      </c>
      <c r="AL98" s="38">
        <v>3594</v>
      </c>
      <c r="AM98" s="38">
        <v>3081</v>
      </c>
      <c r="AN98" s="38">
        <v>3535</v>
      </c>
      <c r="AO98" s="38">
        <v>4678</v>
      </c>
      <c r="AP98" s="38">
        <v>5289</v>
      </c>
      <c r="AQ98" s="38">
        <v>5925</v>
      </c>
      <c r="AR98" s="38">
        <v>5179</v>
      </c>
      <c r="AS98" s="38">
        <v>4691</v>
      </c>
      <c r="AT98" s="38">
        <v>4995</v>
      </c>
      <c r="AU98" s="38">
        <v>4817</v>
      </c>
      <c r="AV98" s="38">
        <v>5002</v>
      </c>
    </row>
    <row r="99" spans="1:48" ht="12.95" customHeight="1" x14ac:dyDescent="0.2">
      <c r="A99" s="21"/>
      <c r="AJ99" s="37" t="s">
        <v>43</v>
      </c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</row>
    <row r="100" spans="1:48" ht="12.95" customHeight="1" x14ac:dyDescent="0.2">
      <c r="A100" s="21"/>
      <c r="AJ100" s="36" t="s">
        <v>15</v>
      </c>
    </row>
    <row r="101" spans="1:48" ht="12.95" customHeight="1" x14ac:dyDescent="0.2">
      <c r="A101" s="21"/>
      <c r="AJ101" s="36" t="s">
        <v>16</v>
      </c>
    </row>
    <row r="102" spans="1:48" ht="12.95" customHeight="1" x14ac:dyDescent="0.2">
      <c r="A102" s="21"/>
      <c r="AJ102" s="36" t="s">
        <v>44</v>
      </c>
    </row>
    <row r="103" spans="1:48" ht="12.95" customHeight="1" x14ac:dyDescent="0.2">
      <c r="A103" s="21"/>
      <c r="AJ103" s="37" t="s">
        <v>17</v>
      </c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</row>
    <row r="104" spans="1:48" ht="12.95" customHeight="1" x14ac:dyDescent="0.2">
      <c r="A104" s="21"/>
    </row>
    <row r="105" spans="1:48" ht="12.95" customHeight="1" x14ac:dyDescent="0.25"/>
    <row r="106" spans="1:48" ht="12.95" customHeight="1" x14ac:dyDescent="0.25">
      <c r="A106" s="21"/>
      <c r="AJ106" s="40" t="s">
        <v>46</v>
      </c>
      <c r="AK106" s="35" t="s">
        <v>19</v>
      </c>
      <c r="AL106" s="35" t="s">
        <v>20</v>
      </c>
      <c r="AM106" s="35" t="s">
        <v>21</v>
      </c>
      <c r="AN106" s="35" t="s">
        <v>22</v>
      </c>
      <c r="AO106" s="35" t="s">
        <v>23</v>
      </c>
      <c r="AP106" s="35" t="s">
        <v>24</v>
      </c>
      <c r="AQ106" s="35" t="s">
        <v>25</v>
      </c>
      <c r="AR106" s="35" t="s">
        <v>26</v>
      </c>
      <c r="AS106" s="35" t="s">
        <v>27</v>
      </c>
      <c r="AT106" s="35">
        <v>2012</v>
      </c>
      <c r="AU106" s="35">
        <v>2013</v>
      </c>
    </row>
    <row r="107" spans="1:48" ht="12.95" customHeight="1" x14ac:dyDescent="0.2">
      <c r="A107" s="21"/>
      <c r="AJ107" s="36" t="s">
        <v>3</v>
      </c>
      <c r="AK107" s="26">
        <v>830</v>
      </c>
      <c r="AL107" s="26">
        <v>583</v>
      </c>
      <c r="AM107" s="26">
        <v>434</v>
      </c>
      <c r="AN107" s="26">
        <v>747</v>
      </c>
      <c r="AO107" s="26">
        <v>545</v>
      </c>
      <c r="AP107" s="26">
        <v>951</v>
      </c>
      <c r="AQ107" s="26">
        <v>830</v>
      </c>
      <c r="AR107" s="26">
        <v>1455</v>
      </c>
      <c r="AS107" s="26">
        <v>1306</v>
      </c>
      <c r="AT107" s="26">
        <v>1611</v>
      </c>
      <c r="AU107" s="26">
        <v>1058</v>
      </c>
    </row>
    <row r="108" spans="1:48" ht="12.95" customHeight="1" x14ac:dyDescent="0.2">
      <c r="A108" s="21"/>
      <c r="AJ108" s="36" t="s">
        <v>4</v>
      </c>
      <c r="AK108" s="26">
        <v>3645</v>
      </c>
      <c r="AL108" s="26">
        <v>4280</v>
      </c>
      <c r="AM108" s="26">
        <v>5085</v>
      </c>
      <c r="AN108" s="26">
        <v>4337</v>
      </c>
      <c r="AO108" s="26">
        <v>5192</v>
      </c>
      <c r="AP108" s="26">
        <v>5017</v>
      </c>
      <c r="AQ108" s="26">
        <v>4591</v>
      </c>
      <c r="AR108" s="26">
        <v>3597</v>
      </c>
      <c r="AS108" s="26">
        <v>2925</v>
      </c>
      <c r="AT108" s="26">
        <v>2755</v>
      </c>
      <c r="AU108" s="26">
        <v>3519</v>
      </c>
    </row>
    <row r="109" spans="1:48" ht="12.95" customHeight="1" x14ac:dyDescent="0.2">
      <c r="A109" s="21"/>
      <c r="AJ109" s="36" t="s">
        <v>5</v>
      </c>
      <c r="AK109" s="26">
        <v>2233</v>
      </c>
      <c r="AL109" s="26">
        <v>2286</v>
      </c>
      <c r="AM109" s="26">
        <v>2043</v>
      </c>
      <c r="AN109" s="26">
        <v>3092</v>
      </c>
      <c r="AO109" s="26">
        <v>2498</v>
      </c>
      <c r="AP109" s="26">
        <v>1894</v>
      </c>
      <c r="AQ109" s="26">
        <v>2012</v>
      </c>
      <c r="AR109" s="26">
        <v>2240</v>
      </c>
      <c r="AS109" s="26">
        <v>1720</v>
      </c>
      <c r="AT109" s="26">
        <v>1092</v>
      </c>
      <c r="AU109" s="26">
        <v>1480</v>
      </c>
    </row>
    <row r="110" spans="1:48" ht="12.95" customHeight="1" x14ac:dyDescent="0.2">
      <c r="A110" s="21"/>
      <c r="AJ110" s="36" t="s">
        <v>6</v>
      </c>
      <c r="AK110" s="26">
        <v>691</v>
      </c>
      <c r="AL110" s="26">
        <v>449</v>
      </c>
      <c r="AM110" s="26">
        <v>176</v>
      </c>
      <c r="AN110" s="26">
        <v>388</v>
      </c>
      <c r="AO110" s="26">
        <v>340</v>
      </c>
      <c r="AP110" s="26">
        <v>217</v>
      </c>
      <c r="AQ110" s="26">
        <v>133</v>
      </c>
      <c r="AR110" s="26">
        <v>86</v>
      </c>
      <c r="AS110" s="26">
        <v>46</v>
      </c>
      <c r="AT110" s="26">
        <v>189</v>
      </c>
      <c r="AU110" s="26">
        <v>791</v>
      </c>
    </row>
    <row r="111" spans="1:48" ht="12.95" customHeight="1" x14ac:dyDescent="0.2">
      <c r="A111" s="21"/>
      <c r="AJ111" s="36" t="s">
        <v>7</v>
      </c>
      <c r="AK111" s="26">
        <v>3927</v>
      </c>
      <c r="AL111" s="26">
        <v>3776</v>
      </c>
      <c r="AM111" s="26">
        <v>3966</v>
      </c>
      <c r="AN111" s="26">
        <v>4605</v>
      </c>
      <c r="AO111" s="26">
        <v>4734</v>
      </c>
      <c r="AP111" s="26">
        <v>4981</v>
      </c>
      <c r="AQ111" s="26">
        <v>4403</v>
      </c>
      <c r="AR111" s="26">
        <v>3483</v>
      </c>
      <c r="AS111" s="26">
        <v>4088</v>
      </c>
      <c r="AT111" s="26">
        <v>3783</v>
      </c>
      <c r="AU111" s="26">
        <v>3346</v>
      </c>
    </row>
    <row r="112" spans="1:48" ht="12.95" customHeight="1" x14ac:dyDescent="0.2">
      <c r="A112" s="21"/>
      <c r="AJ112" s="36" t="s">
        <v>8</v>
      </c>
      <c r="AK112" s="26">
        <v>1822</v>
      </c>
      <c r="AL112" s="26">
        <v>2122</v>
      </c>
      <c r="AM112" s="26">
        <v>1850</v>
      </c>
      <c r="AN112" s="26">
        <v>1709</v>
      </c>
      <c r="AO112" s="26">
        <v>1690</v>
      </c>
      <c r="AP112" s="26">
        <v>1736</v>
      </c>
      <c r="AQ112" s="26">
        <v>1606</v>
      </c>
      <c r="AR112" s="26">
        <v>1817</v>
      </c>
      <c r="AS112" s="26">
        <v>1740</v>
      </c>
      <c r="AT112" s="26">
        <v>2074</v>
      </c>
      <c r="AU112" s="26">
        <v>1841</v>
      </c>
    </row>
    <row r="113" spans="16:47" s="21" customFormat="1" ht="12.95" customHeight="1" x14ac:dyDescent="0.2">
      <c r="AJ113" s="36" t="s">
        <v>9</v>
      </c>
      <c r="AK113" s="26">
        <v>5286</v>
      </c>
      <c r="AL113" s="26">
        <v>4930</v>
      </c>
      <c r="AM113" s="26">
        <v>3969</v>
      </c>
      <c r="AN113" s="26">
        <v>4282</v>
      </c>
      <c r="AO113" s="26">
        <v>3675</v>
      </c>
      <c r="AP113" s="26">
        <v>3718</v>
      </c>
      <c r="AQ113" s="26">
        <v>3515</v>
      </c>
      <c r="AR113" s="26">
        <v>3052</v>
      </c>
      <c r="AS113" s="26">
        <v>2158</v>
      </c>
      <c r="AT113" s="26">
        <v>2350</v>
      </c>
      <c r="AU113" s="26">
        <v>2237</v>
      </c>
    </row>
    <row r="114" spans="16:47" s="21" customFormat="1" ht="12.95" customHeight="1" x14ac:dyDescent="0.2">
      <c r="AJ114" s="36" t="s">
        <v>10</v>
      </c>
      <c r="AK114" s="26">
        <v>972</v>
      </c>
      <c r="AL114" s="26">
        <v>1127</v>
      </c>
      <c r="AM114" s="26">
        <v>1120</v>
      </c>
      <c r="AN114" s="26">
        <v>762</v>
      </c>
      <c r="AO114" s="26">
        <v>945</v>
      </c>
      <c r="AP114" s="26">
        <v>1021</v>
      </c>
      <c r="AQ114" s="26">
        <v>821</v>
      </c>
      <c r="AR114" s="26">
        <v>937</v>
      </c>
      <c r="AS114" s="26">
        <v>855</v>
      </c>
      <c r="AT114" s="26">
        <v>977</v>
      </c>
      <c r="AU114" s="26">
        <v>1170</v>
      </c>
    </row>
    <row r="115" spans="16:47" s="21" customFormat="1" ht="12.95" customHeight="1" x14ac:dyDescent="0.2">
      <c r="AJ115" s="36" t="s">
        <v>11</v>
      </c>
      <c r="AK115" s="26">
        <v>6014</v>
      </c>
      <c r="AL115" s="26">
        <v>6000</v>
      </c>
      <c r="AM115" s="26">
        <v>2796</v>
      </c>
      <c r="AN115" s="26">
        <v>2509</v>
      </c>
      <c r="AO115" s="26">
        <v>2045</v>
      </c>
      <c r="AP115" s="26">
        <v>2059</v>
      </c>
      <c r="AQ115" s="26">
        <v>3869</v>
      </c>
      <c r="AR115" s="26">
        <v>4751</v>
      </c>
      <c r="AS115" s="26">
        <v>3962</v>
      </c>
      <c r="AT115" s="26">
        <v>5267</v>
      </c>
      <c r="AU115" s="26">
        <v>5111</v>
      </c>
    </row>
    <row r="116" spans="16:47" s="21" customFormat="1" ht="12.95" customHeight="1" x14ac:dyDescent="0.2">
      <c r="AJ116" s="36" t="s">
        <v>12</v>
      </c>
      <c r="AK116" s="26">
        <v>445</v>
      </c>
      <c r="AL116" s="26">
        <v>115</v>
      </c>
      <c r="AM116" s="26">
        <v>647</v>
      </c>
      <c r="AN116" s="26">
        <v>1365</v>
      </c>
      <c r="AO116" s="26">
        <v>2075</v>
      </c>
      <c r="AP116" s="26">
        <v>1811</v>
      </c>
      <c r="AQ116" s="26">
        <v>1778</v>
      </c>
      <c r="AR116" s="26">
        <v>1891</v>
      </c>
      <c r="AS116" s="26">
        <v>1728</v>
      </c>
      <c r="AT116" s="26">
        <v>1306</v>
      </c>
      <c r="AU116" s="26">
        <v>1470</v>
      </c>
    </row>
    <row r="117" spans="16:47" s="21" customFormat="1" ht="12.95" customHeight="1" x14ac:dyDescent="0.2">
      <c r="AJ117" s="36" t="s">
        <v>13</v>
      </c>
      <c r="AK117" s="26">
        <v>871</v>
      </c>
      <c r="AL117" s="26">
        <v>1799</v>
      </c>
      <c r="AM117" s="26">
        <v>1318</v>
      </c>
      <c r="AN117" s="26">
        <v>1150</v>
      </c>
      <c r="AO117" s="26">
        <v>1104</v>
      </c>
      <c r="AP117" s="26">
        <v>2355</v>
      </c>
      <c r="AQ117" s="26">
        <v>1061</v>
      </c>
      <c r="AR117" s="26">
        <v>1791</v>
      </c>
      <c r="AS117" s="26">
        <v>2291</v>
      </c>
      <c r="AT117" s="26">
        <v>1545</v>
      </c>
      <c r="AU117" s="26">
        <v>1719</v>
      </c>
    </row>
    <row r="118" spans="16:47" s="21" customFormat="1" ht="12.95" customHeight="1" x14ac:dyDescent="0.2">
      <c r="AJ118" s="37" t="s">
        <v>14</v>
      </c>
      <c r="AK118" s="38">
        <v>2449</v>
      </c>
      <c r="AL118" s="38">
        <v>2027</v>
      </c>
      <c r="AM118" s="38">
        <v>2005</v>
      </c>
      <c r="AN118" s="38">
        <v>3481</v>
      </c>
      <c r="AO118" s="38">
        <v>9885</v>
      </c>
      <c r="AP118" s="38">
        <v>4578</v>
      </c>
      <c r="AQ118" s="38">
        <v>3697</v>
      </c>
      <c r="AR118" s="38">
        <v>3301</v>
      </c>
      <c r="AS118" s="38">
        <v>4390</v>
      </c>
      <c r="AT118" s="38">
        <v>3570</v>
      </c>
      <c r="AU118" s="38">
        <v>4354</v>
      </c>
    </row>
    <row r="119" spans="16:47" s="21" customFormat="1" ht="12.95" customHeight="1" x14ac:dyDescent="0.2">
      <c r="AJ119" s="37" t="s">
        <v>43</v>
      </c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</row>
    <row r="120" spans="16:47" s="21" customFormat="1" ht="12.95" customHeight="1" x14ac:dyDescent="0.2">
      <c r="AJ120" s="36" t="s">
        <v>15</v>
      </c>
    </row>
    <row r="121" spans="16:47" s="21" customFormat="1" ht="12.95" customHeight="1" x14ac:dyDescent="0.2">
      <c r="AJ121" s="36" t="s">
        <v>16</v>
      </c>
    </row>
    <row r="122" spans="16:47" s="21" customFormat="1" ht="12.95" customHeight="1" x14ac:dyDescent="0.2">
      <c r="AJ122" s="36" t="s">
        <v>44</v>
      </c>
    </row>
    <row r="123" spans="16:47" s="21" customFormat="1" ht="12.95" customHeight="1" x14ac:dyDescent="0.2">
      <c r="AJ123" s="37" t="s">
        <v>17</v>
      </c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</row>
    <row r="124" spans="16:47" s="21" customFormat="1" ht="12.95" customHeight="1" x14ac:dyDescent="0.2">
      <c r="P124" s="44"/>
      <c r="AJ124" s="36"/>
      <c r="AK124" s="36"/>
    </row>
    <row r="125" spans="16:47" s="21" customFormat="1" ht="12.95" customHeight="1" x14ac:dyDescent="0.25">
      <c r="P125" s="44"/>
      <c r="AJ125" s="41" t="s">
        <v>47</v>
      </c>
      <c r="AK125" s="35" t="s">
        <v>19</v>
      </c>
      <c r="AL125" s="35" t="s">
        <v>20</v>
      </c>
      <c r="AM125" s="35" t="s">
        <v>21</v>
      </c>
      <c r="AN125" s="35" t="s">
        <v>22</v>
      </c>
      <c r="AO125" s="35" t="s">
        <v>23</v>
      </c>
      <c r="AP125" s="35" t="s">
        <v>24</v>
      </c>
      <c r="AQ125" s="35" t="s">
        <v>25</v>
      </c>
      <c r="AR125" s="35" t="s">
        <v>26</v>
      </c>
      <c r="AS125" s="35" t="s">
        <v>27</v>
      </c>
      <c r="AT125" s="35">
        <v>2012</v>
      </c>
      <c r="AU125" s="35">
        <v>2013</v>
      </c>
    </row>
    <row r="126" spans="16:47" s="21" customFormat="1" ht="12.95" customHeight="1" x14ac:dyDescent="0.2">
      <c r="P126" s="44"/>
      <c r="AJ126" s="36" t="s">
        <v>3</v>
      </c>
      <c r="AK126" s="42">
        <v>579</v>
      </c>
      <c r="AL126" s="42">
        <v>711</v>
      </c>
      <c r="AM126" s="42">
        <v>816</v>
      </c>
      <c r="AN126" s="42">
        <v>745</v>
      </c>
      <c r="AO126" s="42">
        <v>1087</v>
      </c>
      <c r="AP126" s="42">
        <v>1032</v>
      </c>
      <c r="AQ126" s="42">
        <v>593</v>
      </c>
      <c r="AR126" s="42">
        <v>813</v>
      </c>
      <c r="AS126" s="42">
        <v>912</v>
      </c>
      <c r="AT126" s="42">
        <v>829</v>
      </c>
      <c r="AU126" s="43">
        <v>999</v>
      </c>
    </row>
    <row r="127" spans="16:47" s="21" customFormat="1" ht="12.95" customHeight="1" x14ac:dyDescent="0.2">
      <c r="P127" s="44"/>
      <c r="AJ127" s="36" t="s">
        <v>4</v>
      </c>
      <c r="AK127" s="42">
        <v>1227</v>
      </c>
      <c r="AL127" s="42">
        <v>1721</v>
      </c>
      <c r="AM127" s="42">
        <v>566</v>
      </c>
      <c r="AN127" s="42">
        <v>578</v>
      </c>
      <c r="AO127" s="42">
        <v>436</v>
      </c>
      <c r="AP127" s="42">
        <v>344</v>
      </c>
      <c r="AQ127" s="42">
        <v>85</v>
      </c>
      <c r="AR127" s="42">
        <v>87</v>
      </c>
      <c r="AS127" s="42">
        <v>59</v>
      </c>
      <c r="AT127" s="42">
        <v>99</v>
      </c>
      <c r="AU127" s="43">
        <v>2108</v>
      </c>
    </row>
    <row r="128" spans="16:47" s="21" customFormat="1" ht="12.95" customHeight="1" x14ac:dyDescent="0.2">
      <c r="AJ128" s="36" t="s">
        <v>5</v>
      </c>
      <c r="AK128" s="42">
        <v>1698</v>
      </c>
      <c r="AL128" s="42">
        <v>2259</v>
      </c>
      <c r="AM128" s="42">
        <v>2555</v>
      </c>
      <c r="AN128" s="42">
        <v>1983</v>
      </c>
      <c r="AO128" s="42">
        <v>1833</v>
      </c>
      <c r="AP128" s="42">
        <v>1466</v>
      </c>
      <c r="AQ128" s="42">
        <v>2100</v>
      </c>
      <c r="AR128" s="42">
        <v>1325</v>
      </c>
      <c r="AS128" s="42">
        <v>1241</v>
      </c>
      <c r="AT128" s="42">
        <v>1031</v>
      </c>
      <c r="AU128" s="43">
        <v>837</v>
      </c>
    </row>
    <row r="129" spans="36:48" s="21" customFormat="1" ht="12.95" customHeight="1" x14ac:dyDescent="0.2">
      <c r="AJ129" s="36" t="s">
        <v>6</v>
      </c>
      <c r="AK129" s="42">
        <v>683</v>
      </c>
      <c r="AL129" s="42">
        <v>833</v>
      </c>
      <c r="AM129" s="42">
        <v>778</v>
      </c>
      <c r="AN129" s="42">
        <v>355</v>
      </c>
      <c r="AO129" s="42">
        <v>338</v>
      </c>
      <c r="AP129" s="42">
        <v>400</v>
      </c>
      <c r="AQ129" s="42">
        <v>294</v>
      </c>
      <c r="AR129" s="42">
        <v>371</v>
      </c>
      <c r="AS129" s="42">
        <v>501</v>
      </c>
      <c r="AT129" s="42">
        <v>337</v>
      </c>
      <c r="AU129" s="43">
        <v>189</v>
      </c>
    </row>
    <row r="130" spans="36:48" s="21" customFormat="1" ht="12.95" customHeight="1" x14ac:dyDescent="0.2">
      <c r="AJ130" s="36" t="s">
        <v>7</v>
      </c>
      <c r="AK130" s="42">
        <v>6033</v>
      </c>
      <c r="AL130" s="42">
        <v>6263</v>
      </c>
      <c r="AM130" s="42">
        <v>5149</v>
      </c>
      <c r="AN130" s="42">
        <v>5830</v>
      </c>
      <c r="AO130" s="42">
        <v>6122</v>
      </c>
      <c r="AP130" s="42">
        <v>5476</v>
      </c>
      <c r="AQ130" s="42">
        <v>5865</v>
      </c>
      <c r="AR130" s="42">
        <v>5190</v>
      </c>
      <c r="AS130" s="42">
        <v>4526</v>
      </c>
      <c r="AT130" s="42">
        <v>4954</v>
      </c>
      <c r="AU130" s="43">
        <v>5227</v>
      </c>
    </row>
    <row r="131" spans="36:48" s="21" customFormat="1" ht="12.95" customHeight="1" x14ac:dyDescent="0.2">
      <c r="AJ131" s="36" t="s">
        <v>8</v>
      </c>
      <c r="AK131" s="43">
        <v>727</v>
      </c>
      <c r="AL131" s="43">
        <v>2491</v>
      </c>
      <c r="AM131" s="43">
        <v>644</v>
      </c>
      <c r="AN131" s="43">
        <v>530</v>
      </c>
      <c r="AO131" s="43">
        <v>787</v>
      </c>
      <c r="AP131" s="43">
        <v>1648</v>
      </c>
      <c r="AQ131" s="43">
        <v>577</v>
      </c>
      <c r="AR131" s="43">
        <v>4699</v>
      </c>
      <c r="AS131" s="43">
        <v>6949</v>
      </c>
      <c r="AT131" s="43">
        <v>5792</v>
      </c>
      <c r="AU131" s="43">
        <v>5028</v>
      </c>
    </row>
    <row r="132" spans="36:48" s="21" customFormat="1" ht="12.95" customHeight="1" x14ac:dyDescent="0.2">
      <c r="AJ132" s="36" t="s">
        <v>9</v>
      </c>
      <c r="AK132" s="43">
        <v>2905</v>
      </c>
      <c r="AL132" s="43">
        <v>2256</v>
      </c>
      <c r="AM132" s="43">
        <v>2303</v>
      </c>
      <c r="AN132" s="43">
        <v>2020</v>
      </c>
      <c r="AO132" s="43">
        <v>2322</v>
      </c>
      <c r="AP132" s="43">
        <v>2420</v>
      </c>
      <c r="AQ132" s="43">
        <v>2365</v>
      </c>
      <c r="AR132" s="43">
        <v>2078</v>
      </c>
      <c r="AS132" s="43">
        <v>1804</v>
      </c>
      <c r="AT132" s="43">
        <v>1937</v>
      </c>
      <c r="AU132" s="43">
        <v>1561</v>
      </c>
    </row>
    <row r="133" spans="36:48" s="21" customFormat="1" ht="12.95" customHeight="1" x14ac:dyDescent="0.2">
      <c r="AJ133" s="36" t="s">
        <v>10</v>
      </c>
      <c r="AK133" s="43">
        <v>1263</v>
      </c>
      <c r="AL133" s="43">
        <v>1147</v>
      </c>
      <c r="AM133" s="43">
        <v>848</v>
      </c>
      <c r="AN133" s="43">
        <v>1140</v>
      </c>
      <c r="AO133" s="43">
        <v>1091</v>
      </c>
      <c r="AP133" s="43">
        <v>1193</v>
      </c>
      <c r="AQ133" s="43">
        <v>1010</v>
      </c>
      <c r="AR133" s="43">
        <v>737</v>
      </c>
      <c r="AS133" s="43">
        <v>848</v>
      </c>
      <c r="AT133" s="43">
        <v>717</v>
      </c>
      <c r="AU133" s="43">
        <v>0</v>
      </c>
    </row>
    <row r="134" spans="36:48" s="21" customFormat="1" ht="12.95" customHeight="1" x14ac:dyDescent="0.2">
      <c r="AJ134" s="36" t="s">
        <v>11</v>
      </c>
      <c r="AK134" s="43">
        <v>5925</v>
      </c>
      <c r="AL134" s="43">
        <v>7050</v>
      </c>
      <c r="AM134" s="43">
        <v>7871</v>
      </c>
      <c r="AN134" s="43">
        <v>8274</v>
      </c>
      <c r="AO134" s="43">
        <v>7044</v>
      </c>
      <c r="AP134" s="43">
        <v>10586</v>
      </c>
      <c r="AQ134" s="43">
        <v>7809</v>
      </c>
      <c r="AR134" s="43">
        <v>5763</v>
      </c>
      <c r="AS134" s="43">
        <v>5418</v>
      </c>
      <c r="AT134" s="43">
        <v>4397</v>
      </c>
      <c r="AU134" s="43">
        <v>4038</v>
      </c>
    </row>
    <row r="135" spans="36:48" s="21" customFormat="1" ht="12.95" customHeight="1" x14ac:dyDescent="0.2">
      <c r="AJ135" s="36" t="s">
        <v>12</v>
      </c>
      <c r="AK135" s="43">
        <v>2520</v>
      </c>
      <c r="AL135" s="43">
        <v>2030</v>
      </c>
      <c r="AM135" s="43">
        <v>3248</v>
      </c>
      <c r="AN135" s="43">
        <v>3472</v>
      </c>
      <c r="AO135" s="43">
        <v>3870</v>
      </c>
      <c r="AP135" s="43">
        <v>3852</v>
      </c>
      <c r="AQ135" s="43">
        <v>3998</v>
      </c>
      <c r="AR135" s="43">
        <v>3790</v>
      </c>
      <c r="AS135" s="43">
        <v>3384</v>
      </c>
      <c r="AT135" s="43">
        <v>3504</v>
      </c>
      <c r="AU135" s="43">
        <v>3913</v>
      </c>
    </row>
    <row r="136" spans="36:48" s="21" customFormat="1" ht="12.95" customHeight="1" x14ac:dyDescent="0.2">
      <c r="AJ136" s="36" t="s">
        <v>13</v>
      </c>
      <c r="AK136" s="43">
        <v>2751</v>
      </c>
      <c r="AL136" s="43">
        <v>2270</v>
      </c>
      <c r="AM136" s="43">
        <v>3394</v>
      </c>
      <c r="AN136" s="43">
        <v>3569</v>
      </c>
      <c r="AO136" s="43">
        <v>3062</v>
      </c>
      <c r="AP136" s="43">
        <v>2923</v>
      </c>
      <c r="AQ136" s="43">
        <v>3123</v>
      </c>
      <c r="AR136" s="43">
        <v>3381</v>
      </c>
      <c r="AS136" s="43">
        <v>3279</v>
      </c>
      <c r="AT136" s="43">
        <v>3130</v>
      </c>
      <c r="AU136" s="43">
        <v>2204</v>
      </c>
    </row>
    <row r="137" spans="36:48" s="21" customFormat="1" ht="12.95" customHeight="1" x14ac:dyDescent="0.2">
      <c r="AJ137" s="37" t="s">
        <v>14</v>
      </c>
      <c r="AK137" s="38">
        <v>1632</v>
      </c>
      <c r="AL137" s="38">
        <v>1502</v>
      </c>
      <c r="AM137" s="38">
        <v>1580</v>
      </c>
      <c r="AN137" s="38">
        <v>1752</v>
      </c>
      <c r="AO137" s="38">
        <v>1993</v>
      </c>
      <c r="AP137" s="38">
        <v>2410</v>
      </c>
      <c r="AQ137" s="38">
        <v>2230</v>
      </c>
      <c r="AR137" s="38">
        <v>1998</v>
      </c>
      <c r="AS137" s="38">
        <v>2155</v>
      </c>
      <c r="AT137" s="38">
        <v>2273</v>
      </c>
      <c r="AU137" s="38">
        <v>2191</v>
      </c>
    </row>
    <row r="138" spans="36:48" s="21" customFormat="1" ht="12.95" customHeight="1" x14ac:dyDescent="0.2">
      <c r="AJ138" s="37" t="s">
        <v>43</v>
      </c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</row>
    <row r="139" spans="36:48" s="21" customFormat="1" ht="12.95" customHeight="1" x14ac:dyDescent="0.2">
      <c r="AJ139" s="36" t="s">
        <v>15</v>
      </c>
    </row>
    <row r="140" spans="36:48" s="21" customFormat="1" ht="12.95" customHeight="1" x14ac:dyDescent="0.2">
      <c r="AJ140" s="36" t="s">
        <v>16</v>
      </c>
    </row>
    <row r="141" spans="36:48" s="21" customFormat="1" ht="12.95" customHeight="1" x14ac:dyDescent="0.2">
      <c r="AJ141" s="36" t="s">
        <v>44</v>
      </c>
    </row>
    <row r="142" spans="36:48" s="21" customFormat="1" ht="12.95" customHeight="1" x14ac:dyDescent="0.2">
      <c r="AJ142" s="37" t="s">
        <v>17</v>
      </c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</row>
    <row r="143" spans="36:48" s="21" customFormat="1" ht="12.95" customHeight="1" x14ac:dyDescent="0.2">
      <c r="AJ143" s="36"/>
      <c r="AK143" s="36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36:48" s="21" customFormat="1" ht="12.95" customHeight="1" x14ac:dyDescent="0.25">
      <c r="AJ144" s="41" t="s">
        <v>48</v>
      </c>
      <c r="AK144" s="35" t="s">
        <v>19</v>
      </c>
      <c r="AL144" s="35" t="s">
        <v>20</v>
      </c>
      <c r="AM144" s="35" t="s">
        <v>21</v>
      </c>
      <c r="AN144" s="35" t="s">
        <v>22</v>
      </c>
      <c r="AO144" s="35" t="s">
        <v>23</v>
      </c>
      <c r="AP144" s="35" t="s">
        <v>24</v>
      </c>
      <c r="AQ144" s="35" t="s">
        <v>25</v>
      </c>
      <c r="AR144" s="35" t="s">
        <v>26</v>
      </c>
      <c r="AS144" s="35" t="s">
        <v>27</v>
      </c>
      <c r="AT144" s="35">
        <v>2012</v>
      </c>
      <c r="AU144" s="35">
        <v>2013</v>
      </c>
    </row>
    <row r="145" spans="36:47" s="21" customFormat="1" ht="12.95" customHeight="1" x14ac:dyDescent="0.2">
      <c r="AJ145" s="36" t="s">
        <v>3</v>
      </c>
      <c r="AK145" s="26">
        <v>1409</v>
      </c>
      <c r="AL145" s="26">
        <v>1294</v>
      </c>
      <c r="AM145" s="26">
        <v>1250</v>
      </c>
      <c r="AN145" s="26">
        <v>1492</v>
      </c>
      <c r="AO145" s="26">
        <v>1632</v>
      </c>
      <c r="AP145" s="26">
        <v>1983</v>
      </c>
      <c r="AQ145" s="26">
        <v>1423</v>
      </c>
      <c r="AR145" s="26">
        <v>2268</v>
      </c>
      <c r="AS145" s="26">
        <v>2218</v>
      </c>
      <c r="AT145" s="26">
        <v>2440</v>
      </c>
      <c r="AU145" s="26">
        <v>2057</v>
      </c>
    </row>
    <row r="146" spans="36:47" s="21" customFormat="1" ht="12.95" customHeight="1" x14ac:dyDescent="0.2">
      <c r="AJ146" s="36" t="s">
        <v>4</v>
      </c>
      <c r="AK146" s="26">
        <v>4872</v>
      </c>
      <c r="AL146" s="26">
        <v>6001</v>
      </c>
      <c r="AM146" s="26">
        <v>5651</v>
      </c>
      <c r="AN146" s="26">
        <v>4915</v>
      </c>
      <c r="AO146" s="26">
        <v>5628</v>
      </c>
      <c r="AP146" s="26">
        <v>5361</v>
      </c>
      <c r="AQ146" s="26">
        <v>4676</v>
      </c>
      <c r="AR146" s="26">
        <v>3684</v>
      </c>
      <c r="AS146" s="26">
        <v>2984</v>
      </c>
      <c r="AT146" s="26">
        <v>2854</v>
      </c>
      <c r="AU146" s="26">
        <v>5627</v>
      </c>
    </row>
    <row r="147" spans="36:47" s="21" customFormat="1" ht="12.95" customHeight="1" x14ac:dyDescent="0.2">
      <c r="AJ147" s="36" t="s">
        <v>5</v>
      </c>
      <c r="AK147" s="26">
        <v>3931</v>
      </c>
      <c r="AL147" s="26">
        <v>4545</v>
      </c>
      <c r="AM147" s="26">
        <v>4598</v>
      </c>
      <c r="AN147" s="26">
        <v>5075</v>
      </c>
      <c r="AO147" s="26">
        <v>4331</v>
      </c>
      <c r="AP147" s="26">
        <v>3360</v>
      </c>
      <c r="AQ147" s="26">
        <v>4112</v>
      </c>
      <c r="AR147" s="26">
        <v>3565</v>
      </c>
      <c r="AS147" s="26">
        <v>2961</v>
      </c>
      <c r="AT147" s="26">
        <v>2123</v>
      </c>
      <c r="AU147" s="26">
        <v>2317</v>
      </c>
    </row>
    <row r="148" spans="36:47" s="21" customFormat="1" ht="12.95" customHeight="1" x14ac:dyDescent="0.2">
      <c r="AJ148" s="36" t="s">
        <v>6</v>
      </c>
      <c r="AK148" s="26">
        <v>1374</v>
      </c>
      <c r="AL148" s="26">
        <v>1282</v>
      </c>
      <c r="AM148" s="26">
        <v>954</v>
      </c>
      <c r="AN148" s="26">
        <v>743</v>
      </c>
      <c r="AO148" s="26">
        <v>678</v>
      </c>
      <c r="AP148" s="26">
        <v>617</v>
      </c>
      <c r="AQ148" s="26">
        <v>427</v>
      </c>
      <c r="AR148" s="26">
        <v>457</v>
      </c>
      <c r="AS148" s="26">
        <v>547</v>
      </c>
      <c r="AT148" s="26">
        <v>526</v>
      </c>
      <c r="AU148" s="26">
        <v>980</v>
      </c>
    </row>
    <row r="149" spans="36:47" s="21" customFormat="1" ht="12.95" customHeight="1" x14ac:dyDescent="0.2">
      <c r="AJ149" s="36" t="s">
        <v>7</v>
      </c>
      <c r="AK149" s="26">
        <v>9960</v>
      </c>
      <c r="AL149" s="26">
        <v>10039</v>
      </c>
      <c r="AM149" s="26">
        <v>9115</v>
      </c>
      <c r="AN149" s="26">
        <v>10435</v>
      </c>
      <c r="AO149" s="26">
        <v>10856</v>
      </c>
      <c r="AP149" s="26">
        <v>10457</v>
      </c>
      <c r="AQ149" s="26">
        <v>10268</v>
      </c>
      <c r="AR149" s="26">
        <v>8673</v>
      </c>
      <c r="AS149" s="26">
        <v>8614</v>
      </c>
      <c r="AT149" s="26">
        <v>8737</v>
      </c>
      <c r="AU149" s="26">
        <v>8573</v>
      </c>
    </row>
    <row r="150" spans="36:47" s="21" customFormat="1" ht="12.95" customHeight="1" x14ac:dyDescent="0.2">
      <c r="AJ150" s="36" t="s">
        <v>8</v>
      </c>
      <c r="AK150" s="26">
        <v>2549</v>
      </c>
      <c r="AL150" s="26">
        <v>4613</v>
      </c>
      <c r="AM150" s="26">
        <v>2494</v>
      </c>
      <c r="AN150" s="26">
        <v>2239</v>
      </c>
      <c r="AO150" s="26">
        <v>2477</v>
      </c>
      <c r="AP150" s="26">
        <v>3384</v>
      </c>
      <c r="AQ150" s="26">
        <v>2183</v>
      </c>
      <c r="AR150" s="26">
        <v>6516</v>
      </c>
      <c r="AS150" s="26">
        <v>8689</v>
      </c>
      <c r="AT150" s="26">
        <v>7866</v>
      </c>
      <c r="AU150" s="26">
        <v>6869</v>
      </c>
    </row>
    <row r="151" spans="36:47" s="21" customFormat="1" ht="12.95" customHeight="1" x14ac:dyDescent="0.2">
      <c r="AJ151" s="36" t="s">
        <v>9</v>
      </c>
      <c r="AK151" s="26">
        <v>8191</v>
      </c>
      <c r="AL151" s="26">
        <v>7186</v>
      </c>
      <c r="AM151" s="26">
        <v>6272</v>
      </c>
      <c r="AN151" s="26">
        <v>6302</v>
      </c>
      <c r="AO151" s="26">
        <v>5997</v>
      </c>
      <c r="AP151" s="26">
        <v>6138</v>
      </c>
      <c r="AQ151" s="26">
        <v>5880</v>
      </c>
      <c r="AR151" s="26">
        <v>5130</v>
      </c>
      <c r="AS151" s="26">
        <v>3962</v>
      </c>
      <c r="AT151" s="26">
        <v>4287</v>
      </c>
      <c r="AU151" s="26">
        <v>3798</v>
      </c>
    </row>
    <row r="152" spans="36:47" s="21" customFormat="1" ht="12.95" customHeight="1" x14ac:dyDescent="0.2">
      <c r="AJ152" s="36" t="s">
        <v>10</v>
      </c>
      <c r="AK152" s="26">
        <v>2235</v>
      </c>
      <c r="AL152" s="26">
        <v>2274</v>
      </c>
      <c r="AM152" s="26">
        <v>1968</v>
      </c>
      <c r="AN152" s="26">
        <v>1902</v>
      </c>
      <c r="AO152" s="26">
        <v>2036</v>
      </c>
      <c r="AP152" s="26">
        <v>2214</v>
      </c>
      <c r="AQ152" s="26">
        <v>1831</v>
      </c>
      <c r="AR152" s="26">
        <v>1674</v>
      </c>
      <c r="AS152" s="26">
        <v>1703</v>
      </c>
      <c r="AT152" s="26">
        <v>1694</v>
      </c>
      <c r="AU152" s="26">
        <v>1170</v>
      </c>
    </row>
    <row r="153" spans="36:47" s="21" customFormat="1" ht="12.95" customHeight="1" x14ac:dyDescent="0.2">
      <c r="AJ153" s="36" t="s">
        <v>11</v>
      </c>
      <c r="AK153" s="26">
        <v>11939</v>
      </c>
      <c r="AL153" s="26">
        <v>13050</v>
      </c>
      <c r="AM153" s="26">
        <v>10667</v>
      </c>
      <c r="AN153" s="26">
        <v>10783</v>
      </c>
      <c r="AO153" s="26">
        <v>9089</v>
      </c>
      <c r="AP153" s="26">
        <v>12645</v>
      </c>
      <c r="AQ153" s="26">
        <v>11678</v>
      </c>
      <c r="AR153" s="26">
        <v>10514</v>
      </c>
      <c r="AS153" s="26">
        <v>9380</v>
      </c>
      <c r="AT153" s="26">
        <v>9664</v>
      </c>
      <c r="AU153" s="26">
        <v>9149</v>
      </c>
    </row>
    <row r="154" spans="36:47" s="21" customFormat="1" ht="12.95" customHeight="1" x14ac:dyDescent="0.2">
      <c r="AJ154" s="36" t="s">
        <v>12</v>
      </c>
      <c r="AK154" s="26">
        <v>2965</v>
      </c>
      <c r="AL154" s="26">
        <v>2145</v>
      </c>
      <c r="AM154" s="26">
        <v>3895</v>
      </c>
      <c r="AN154" s="26">
        <v>4837</v>
      </c>
      <c r="AO154" s="26">
        <v>5945</v>
      </c>
      <c r="AP154" s="26">
        <v>5663</v>
      </c>
      <c r="AQ154" s="26">
        <v>5776</v>
      </c>
      <c r="AR154" s="26">
        <v>5681</v>
      </c>
      <c r="AS154" s="26">
        <v>5112</v>
      </c>
      <c r="AT154" s="26">
        <v>4810</v>
      </c>
      <c r="AU154" s="26">
        <v>5383</v>
      </c>
    </row>
    <row r="155" spans="36:47" s="21" customFormat="1" ht="12.95" customHeight="1" x14ac:dyDescent="0.2">
      <c r="AJ155" s="36" t="s">
        <v>13</v>
      </c>
      <c r="AK155" s="26">
        <v>3622</v>
      </c>
      <c r="AL155" s="26">
        <v>4069</v>
      </c>
      <c r="AM155" s="26">
        <v>4712</v>
      </c>
      <c r="AN155" s="26">
        <v>4719</v>
      </c>
      <c r="AO155" s="26">
        <v>4166</v>
      </c>
      <c r="AP155" s="26">
        <v>5278</v>
      </c>
      <c r="AQ155" s="26">
        <v>4184</v>
      </c>
      <c r="AR155" s="26">
        <v>5172</v>
      </c>
      <c r="AS155" s="26">
        <v>5570</v>
      </c>
      <c r="AT155" s="26">
        <v>4675</v>
      </c>
      <c r="AU155" s="26">
        <v>3923</v>
      </c>
    </row>
    <row r="156" spans="36:47" s="21" customFormat="1" ht="12.95" customHeight="1" x14ac:dyDescent="0.2">
      <c r="AJ156" s="37" t="s">
        <v>14</v>
      </c>
      <c r="AK156" s="38">
        <v>4081</v>
      </c>
      <c r="AL156" s="38">
        <v>3529</v>
      </c>
      <c r="AM156" s="38">
        <v>3585</v>
      </c>
      <c r="AN156" s="38">
        <v>5233</v>
      </c>
      <c r="AO156" s="38">
        <v>11878</v>
      </c>
      <c r="AP156" s="38">
        <v>6988</v>
      </c>
      <c r="AQ156" s="38">
        <v>5927</v>
      </c>
      <c r="AR156" s="38">
        <v>5299</v>
      </c>
      <c r="AS156" s="38">
        <v>6545</v>
      </c>
      <c r="AT156" s="38">
        <v>5843</v>
      </c>
      <c r="AU156" s="38">
        <v>6545</v>
      </c>
    </row>
    <row r="157" spans="36:47" s="21" customFormat="1" ht="12.95" customHeight="1" x14ac:dyDescent="0.2">
      <c r="AJ157" s="37" t="s">
        <v>43</v>
      </c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</row>
    <row r="158" spans="36:47" s="21" customFormat="1" ht="12.95" customHeight="1" x14ac:dyDescent="0.2">
      <c r="AJ158" s="36" t="s">
        <v>15</v>
      </c>
    </row>
    <row r="159" spans="36:47" s="21" customFormat="1" ht="12.95" customHeight="1" x14ac:dyDescent="0.2">
      <c r="AJ159" s="36" t="s">
        <v>16</v>
      </c>
    </row>
    <row r="160" spans="36:47" s="21" customFormat="1" ht="12.95" customHeight="1" x14ac:dyDescent="0.2">
      <c r="AJ160" s="36" t="s">
        <v>44</v>
      </c>
    </row>
    <row r="161" spans="36:47" s="21" customFormat="1" ht="12.95" customHeight="1" x14ac:dyDescent="0.2">
      <c r="AJ161" s="37" t="s">
        <v>17</v>
      </c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</row>
    <row r="162" spans="36:47" s="21" customFormat="1" ht="12.95" customHeight="1" x14ac:dyDescent="0.2"/>
    <row r="163" spans="36:47" s="21" customFormat="1" ht="12.95" customHeight="1" x14ac:dyDescent="0.2"/>
    <row r="164" spans="36:47" s="21" customFormat="1" ht="12.95" customHeight="1" x14ac:dyDescent="0.2"/>
    <row r="165" spans="36:47" s="21" customFormat="1" ht="12.95" customHeight="1" x14ac:dyDescent="0.2"/>
    <row r="166" spans="36:47" s="21" customFormat="1" ht="12.95" customHeight="1" x14ac:dyDescent="0.2"/>
    <row r="167" spans="36:47" s="21" customFormat="1" ht="12.95" customHeight="1" x14ac:dyDescent="0.2"/>
    <row r="168" spans="36:47" s="21" customFormat="1" ht="12.95" customHeight="1" x14ac:dyDescent="0.2"/>
    <row r="169" spans="36:47" s="21" customFormat="1" ht="12.95" customHeight="1" x14ac:dyDescent="0.2"/>
    <row r="170" spans="36:47" s="21" customFormat="1" ht="14.25" x14ac:dyDescent="0.2"/>
    <row r="171" spans="36:47" s="21" customFormat="1" ht="14.25" x14ac:dyDescent="0.2"/>
    <row r="172" spans="36:47" s="21" customFormat="1" ht="14.25" x14ac:dyDescent="0.2"/>
    <row r="173" spans="36:47" s="21" customFormat="1" ht="14.25" x14ac:dyDescent="0.2"/>
    <row r="174" spans="36:47" s="21" customFormat="1" ht="14.25" x14ac:dyDescent="0.2">
      <c r="AJ174" s="22"/>
    </row>
    <row r="175" spans="36:47" s="21" customFormat="1" ht="14.25" x14ac:dyDescent="0.2">
      <c r="AJ175" s="22"/>
    </row>
  </sheetData>
  <mergeCells count="1">
    <mergeCell ref="D4:U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Annual</vt:lpstr>
      <vt:lpstr>Summer</vt:lpstr>
      <vt:lpstr>Fall</vt:lpstr>
      <vt:lpstr>Winter</vt:lpstr>
      <vt:lpstr>Spring</vt:lpstr>
      <vt:lpstr>Charts Annual (Samples)</vt:lpstr>
    </vt:vector>
  </TitlesOfParts>
  <Company>BOTCTCC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Rivera, Oscar</cp:lastModifiedBy>
  <cp:lastPrinted>2014-09-23T16:07:09Z</cp:lastPrinted>
  <dcterms:created xsi:type="dcterms:W3CDTF">2013-07-25T17:09:10Z</dcterms:created>
  <dcterms:modified xsi:type="dcterms:W3CDTF">2023-11-18T16:07:58Z</dcterms:modified>
</cp:coreProperties>
</file>