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alon\Documents\Higher Ed Notes\facts and figures\"/>
    </mc:Choice>
  </mc:AlternateContent>
  <xr:revisionPtr revIDLastSave="0" documentId="13_ncr:1_{06EFA748-E7BC-4237-8001-D28986ECE5FD}" xr6:coauthVersionLast="47" xr6:coauthVersionMax="47" xr10:uidLastSave="{00000000-0000-0000-0000-000000000000}"/>
  <bookViews>
    <workbookView xWindow="1035" yWindow="390" windowWidth="22035" windowHeight="13875" tabRatio="670" xr2:uid="{00000000-000D-0000-FFFF-FFFF00000000}"/>
  </bookViews>
  <sheets>
    <sheet name="Fall FTE" sheetId="1" r:id="rId1"/>
    <sheet name="Spring FTE" sheetId="9" r:id="rId2"/>
    <sheet name="Data" sheetId="6" state="hidden" r:id="rId3"/>
  </sheets>
  <definedNames>
    <definedName name="_xlnm._FilterDatabase" localSheetId="2" hidden="1">Data!$A$1:$BA$23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55" i="9" l="1"/>
  <c r="AG50" i="9"/>
  <c r="U50" i="9"/>
  <c r="I50" i="9"/>
  <c r="C54" i="9"/>
  <c r="BI49" i="9"/>
  <c r="BI48" i="9"/>
  <c r="BH49" i="9"/>
  <c r="BH48" i="9"/>
  <c r="BJ47" i="9"/>
  <c r="BJ45" i="9"/>
  <c r="D50" i="9"/>
  <c r="E50" i="9"/>
  <c r="F50" i="9"/>
  <c r="G50" i="9"/>
  <c r="H50" i="9"/>
  <c r="J50" i="9"/>
  <c r="K50" i="9"/>
  <c r="L50" i="9"/>
  <c r="M50" i="9"/>
  <c r="N50" i="9"/>
  <c r="O50" i="9"/>
  <c r="P50" i="9"/>
  <c r="Q50" i="9"/>
  <c r="R50" i="9"/>
  <c r="S50" i="9"/>
  <c r="T50" i="9"/>
  <c r="V50" i="9"/>
  <c r="W50" i="9"/>
  <c r="X50" i="9"/>
  <c r="Y50" i="9"/>
  <c r="Z50" i="9"/>
  <c r="AA50" i="9"/>
  <c r="AB50" i="9"/>
  <c r="AC50" i="9"/>
  <c r="AD50" i="9"/>
  <c r="AE50" i="9"/>
  <c r="AF50" i="9"/>
  <c r="AH50" i="9"/>
  <c r="AI50" i="9"/>
  <c r="AJ50" i="9"/>
  <c r="AK50" i="9"/>
  <c r="AL50" i="9"/>
  <c r="AM50" i="9"/>
  <c r="AN50" i="9"/>
  <c r="AO50" i="9"/>
  <c r="AP50" i="9"/>
  <c r="AQ50" i="9"/>
  <c r="AR50" i="9"/>
  <c r="AS50" i="9"/>
  <c r="AT50" i="9"/>
  <c r="AU50" i="9"/>
  <c r="AV50" i="9"/>
  <c r="AW50" i="9"/>
  <c r="AX50" i="9"/>
  <c r="AY50" i="9"/>
  <c r="AZ50" i="9"/>
  <c r="BA50" i="9"/>
  <c r="BB50" i="9"/>
  <c r="BC50" i="9"/>
  <c r="BD50" i="9"/>
  <c r="BE50" i="9"/>
  <c r="BF50" i="9"/>
  <c r="BG50" i="9"/>
  <c r="C50" i="9"/>
  <c r="BI53" i="1"/>
  <c r="BJ53" i="1"/>
  <c r="BH53" i="1"/>
  <c r="BH52" i="1"/>
  <c r="BJ52" i="1" s="1"/>
  <c r="BJ51" i="1"/>
  <c r="BJ48" i="1"/>
  <c r="BI51" i="1"/>
  <c r="BH51" i="1"/>
  <c r="BH49" i="1"/>
  <c r="BH48" i="1"/>
  <c r="BE53" i="1"/>
  <c r="BJ49" i="9" l="1"/>
  <c r="BI50" i="9"/>
  <c r="BH50" i="9"/>
  <c r="BJ48" i="9"/>
  <c r="BH50" i="1"/>
  <c r="BJ50" i="9" l="1"/>
  <c r="BB53" i="1"/>
  <c r="AS53" i="1"/>
  <c r="AT53" i="1"/>
  <c r="AU53" i="1"/>
  <c r="AV53" i="1"/>
  <c r="AW53" i="1"/>
  <c r="AX53" i="1"/>
  <c r="AY53" i="1"/>
  <c r="AZ53" i="1"/>
  <c r="BA53" i="1"/>
  <c r="BC53" i="1"/>
  <c r="BD53" i="1"/>
  <c r="BF53" i="1"/>
  <c r="BG53" i="1"/>
  <c r="AR53" i="1"/>
  <c r="AQ53" i="1"/>
  <c r="AP53" i="1"/>
  <c r="AO53" i="1"/>
  <c r="AN53" i="1"/>
  <c r="AM53" i="1"/>
  <c r="AL53" i="1"/>
  <c r="AK53" i="1"/>
  <c r="AJ53" i="1"/>
  <c r="AI53" i="1"/>
  <c r="AH53" i="1"/>
  <c r="AG53" i="1"/>
  <c r="AF53" i="1"/>
  <c r="AE53" i="1"/>
  <c r="AD53" i="1"/>
  <c r="AC53" i="1"/>
  <c r="AB53" i="1"/>
  <c r="AA53" i="1"/>
  <c r="Z53" i="1"/>
  <c r="Y53" i="1"/>
  <c r="X53" i="1"/>
  <c r="W53" i="1"/>
  <c r="V53" i="1"/>
  <c r="U53" i="1"/>
  <c r="T53" i="1"/>
  <c r="S53" i="1"/>
  <c r="R53" i="1"/>
  <c r="Q53" i="1"/>
  <c r="P53" i="1"/>
  <c r="O53" i="1"/>
  <c r="N53" i="1"/>
  <c r="M53" i="1"/>
  <c r="L53" i="1"/>
  <c r="K53" i="1"/>
  <c r="J53" i="1"/>
  <c r="I53" i="1"/>
  <c r="H53" i="1"/>
  <c r="G53" i="1"/>
  <c r="F53" i="1"/>
  <c r="E53" i="1"/>
  <c r="D53" i="1"/>
  <c r="C53" i="1"/>
  <c r="BI52" i="1"/>
  <c r="Z50" i="1"/>
  <c r="AA50" i="1"/>
  <c r="AB50" i="1"/>
  <c r="AC50" i="1"/>
  <c r="AD50" i="1"/>
  <c r="AE50" i="1"/>
  <c r="AF50" i="1"/>
  <c r="AG50" i="1"/>
  <c r="AH50" i="1"/>
  <c r="AI50" i="1"/>
  <c r="AJ50" i="1"/>
  <c r="AK50" i="1"/>
  <c r="AL50" i="1"/>
  <c r="AM50" i="1"/>
  <c r="AN50" i="1"/>
  <c r="AO50" i="1"/>
  <c r="AP50" i="1"/>
  <c r="AQ50" i="1"/>
  <c r="AR50" i="1"/>
  <c r="Y50" i="1"/>
  <c r="X50" i="1"/>
  <c r="W50" i="1"/>
  <c r="V50" i="1"/>
  <c r="U50" i="1"/>
  <c r="T50" i="1"/>
  <c r="S50" i="1"/>
  <c r="R50" i="1"/>
  <c r="Q50" i="1"/>
  <c r="P50" i="1"/>
  <c r="O50" i="1"/>
  <c r="N50" i="1"/>
  <c r="M50" i="1"/>
  <c r="L50" i="1"/>
  <c r="K50" i="1"/>
  <c r="J50" i="1"/>
  <c r="I50" i="1"/>
  <c r="H50" i="1"/>
  <c r="G50" i="1"/>
  <c r="F50" i="1"/>
  <c r="E50" i="1"/>
  <c r="D50" i="1"/>
  <c r="C50" i="1"/>
  <c r="BI49" i="1"/>
  <c r="BI48" i="1"/>
  <c r="BJ49" i="1" l="1"/>
  <c r="BI50" i="1"/>
  <c r="BJ50" i="1" l="1"/>
  <c r="BD47" i="9"/>
  <c r="BC47" i="9"/>
  <c r="BB47" i="9"/>
  <c r="BA47" i="9"/>
  <c r="AZ47" i="9"/>
  <c r="AY47" i="9"/>
  <c r="AX47" i="9"/>
  <c r="AW47" i="9"/>
  <c r="AV47" i="9"/>
  <c r="AU47" i="9"/>
  <c r="AT47" i="9"/>
  <c r="AS47" i="9"/>
  <c r="AR47" i="9"/>
  <c r="AQ47" i="9"/>
  <c r="AP47" i="9"/>
  <c r="BG46" i="9"/>
  <c r="BF46" i="9"/>
  <c r="BI46" i="9" s="1"/>
  <c r="BE46" i="9"/>
  <c r="BH46" i="9" s="1"/>
  <c r="BG45" i="9"/>
  <c r="BF45" i="9"/>
  <c r="BI45" i="9" s="1"/>
  <c r="BE45" i="9"/>
  <c r="BH45" i="9" s="1"/>
  <c r="D47" i="9"/>
  <c r="C47" i="9"/>
  <c r="AO47" i="9"/>
  <c r="AN47" i="9"/>
  <c r="AM47" i="9"/>
  <c r="AL47" i="9"/>
  <c r="AK47" i="9"/>
  <c r="AJ47" i="9"/>
  <c r="AI47" i="9"/>
  <c r="AH47" i="9"/>
  <c r="AG47" i="9"/>
  <c r="AF47" i="9"/>
  <c r="AE47" i="9"/>
  <c r="AD47" i="9"/>
  <c r="AC47" i="9"/>
  <c r="AB47" i="9"/>
  <c r="AA47" i="9"/>
  <c r="Z47" i="9"/>
  <c r="Y47" i="9"/>
  <c r="X47" i="9"/>
  <c r="W47" i="9"/>
  <c r="V47" i="9"/>
  <c r="U47" i="9"/>
  <c r="T47" i="9"/>
  <c r="S47" i="9"/>
  <c r="R47" i="9"/>
  <c r="Q47" i="9"/>
  <c r="P47" i="9"/>
  <c r="O47" i="9"/>
  <c r="N47" i="9"/>
  <c r="M47" i="9"/>
  <c r="L47" i="9"/>
  <c r="K47" i="9"/>
  <c r="J47" i="9"/>
  <c r="I47" i="9"/>
  <c r="H47" i="9"/>
  <c r="G47" i="9"/>
  <c r="F47" i="9"/>
  <c r="E47" i="9"/>
  <c r="BI47" i="9" l="1"/>
  <c r="BH47" i="9"/>
  <c r="BJ46" i="9"/>
  <c r="BE47" i="9"/>
  <c r="BF47" i="9"/>
  <c r="BG47" i="9"/>
  <c r="BE42" i="9" l="1"/>
  <c r="BH42" i="9" s="1"/>
  <c r="BG43" i="9"/>
  <c r="BF43" i="9"/>
  <c r="BI43" i="9" s="1"/>
  <c r="BE43" i="9"/>
  <c r="BH43" i="9" s="1"/>
  <c r="BJ43" i="9" s="1"/>
  <c r="BG42" i="9"/>
  <c r="BF42" i="9"/>
  <c r="BI42" i="9" s="1"/>
  <c r="BI44" i="9" l="1"/>
  <c r="BH44" i="9"/>
  <c r="BJ42" i="9"/>
  <c r="BJ44" i="9" s="1"/>
  <c r="BD44" i="9" l="1"/>
  <c r="BC44" i="9"/>
  <c r="BB44" i="9"/>
  <c r="BA44" i="9"/>
  <c r="AZ44" i="9"/>
  <c r="AY44" i="9"/>
  <c r="AX44" i="9"/>
  <c r="AW44" i="9"/>
  <c r="AV44" i="9"/>
  <c r="AU44" i="9"/>
  <c r="AT44" i="9"/>
  <c r="AS44" i="9"/>
  <c r="BE44" i="9" s="1"/>
  <c r="AR44" i="9"/>
  <c r="AQ44" i="9"/>
  <c r="AP44" i="9"/>
  <c r="AO44" i="9"/>
  <c r="AN44" i="9"/>
  <c r="AM44" i="9"/>
  <c r="AL44" i="9"/>
  <c r="AK44" i="9"/>
  <c r="AJ44" i="9"/>
  <c r="AI44" i="9"/>
  <c r="AH44" i="9"/>
  <c r="AG44" i="9"/>
  <c r="AF44" i="9"/>
  <c r="AE44" i="9"/>
  <c r="AD44" i="9"/>
  <c r="AC44" i="9"/>
  <c r="AB44" i="9"/>
  <c r="AA44" i="9"/>
  <c r="Z44" i="9"/>
  <c r="Y44" i="9"/>
  <c r="X44" i="9"/>
  <c r="W44" i="9"/>
  <c r="V44" i="9"/>
  <c r="U44" i="9"/>
  <c r="T44" i="9"/>
  <c r="S44" i="9"/>
  <c r="R44" i="9"/>
  <c r="Q44" i="9"/>
  <c r="P44" i="9"/>
  <c r="O44" i="9"/>
  <c r="N44" i="9"/>
  <c r="M44" i="9"/>
  <c r="L44" i="9"/>
  <c r="K44" i="9"/>
  <c r="J44" i="9"/>
  <c r="I44" i="9"/>
  <c r="H44" i="9"/>
  <c r="G44" i="9"/>
  <c r="F44" i="9"/>
  <c r="E44" i="9"/>
  <c r="D44" i="9"/>
  <c r="C44" i="9"/>
  <c r="BF46" i="1"/>
  <c r="BI46" i="1" s="1"/>
  <c r="BE46" i="1"/>
  <c r="BF45" i="1"/>
  <c r="BE45" i="1"/>
  <c r="AM47" i="1"/>
  <c r="BE47" i="1" l="1"/>
  <c r="BF47" i="1"/>
  <c r="BG46" i="1"/>
  <c r="BH45" i="1"/>
  <c r="BF44" i="9"/>
  <c r="BG44" i="9"/>
  <c r="BI45" i="1"/>
  <c r="BI47" i="1" s="1"/>
  <c r="BH46" i="1"/>
  <c r="BJ46" i="1" s="1"/>
  <c r="BG45" i="1"/>
  <c r="BG47" i="1" l="1"/>
  <c r="BJ45" i="1"/>
  <c r="BJ47" i="1" s="1"/>
  <c r="BH47" i="1"/>
  <c r="AO47" i="1"/>
  <c r="AN47" i="1"/>
  <c r="AL47" i="1"/>
  <c r="AK47" i="1"/>
  <c r="AJ47" i="1"/>
  <c r="AI47" i="1"/>
  <c r="AH47" i="1"/>
  <c r="AG47" i="1"/>
  <c r="AF47" i="1"/>
  <c r="AE47" i="1"/>
  <c r="AD47" i="1"/>
  <c r="AC47" i="1"/>
  <c r="AB47" i="1"/>
  <c r="AA47" i="1"/>
  <c r="Z47" i="1"/>
  <c r="Y47" i="1"/>
  <c r="X47" i="1"/>
  <c r="W47" i="1"/>
  <c r="V47" i="1"/>
  <c r="U47" i="1"/>
  <c r="T47" i="1"/>
  <c r="S47" i="1"/>
  <c r="R47" i="1"/>
  <c r="Q47" i="1"/>
  <c r="P47" i="1"/>
  <c r="O47" i="1"/>
  <c r="N47" i="1"/>
  <c r="M47" i="1"/>
  <c r="L47" i="1"/>
  <c r="K47" i="1"/>
  <c r="J47" i="1"/>
  <c r="I47" i="1"/>
  <c r="H47" i="1"/>
  <c r="G47" i="1"/>
  <c r="F47" i="1"/>
  <c r="E47" i="1"/>
  <c r="D47" i="1"/>
  <c r="C47" i="1"/>
  <c r="BH39" i="9" l="1"/>
  <c r="BI39" i="9"/>
  <c r="BH40" i="9"/>
  <c r="BI40" i="9"/>
  <c r="D41" i="9"/>
  <c r="E41" i="9"/>
  <c r="F41" i="9"/>
  <c r="G41" i="9"/>
  <c r="H41" i="9"/>
  <c r="I41" i="9"/>
  <c r="J41" i="9"/>
  <c r="K41" i="9"/>
  <c r="L41" i="9"/>
  <c r="M41" i="9"/>
  <c r="N41" i="9"/>
  <c r="O41" i="9"/>
  <c r="P41" i="9"/>
  <c r="Q41" i="9"/>
  <c r="R41" i="9"/>
  <c r="S41" i="9"/>
  <c r="T41" i="9"/>
  <c r="U41" i="9"/>
  <c r="V41" i="9"/>
  <c r="W41" i="9"/>
  <c r="X41" i="9"/>
  <c r="Y41" i="9"/>
  <c r="Z41" i="9"/>
  <c r="AA41" i="9"/>
  <c r="AB41" i="9"/>
  <c r="AC41" i="9"/>
  <c r="AD41" i="9"/>
  <c r="AE41" i="9"/>
  <c r="AF41" i="9"/>
  <c r="AG41" i="9"/>
  <c r="AH41" i="9"/>
  <c r="AI41" i="9"/>
  <c r="AJ41" i="9"/>
  <c r="AK41" i="9"/>
  <c r="AL41" i="9"/>
  <c r="AM41" i="9"/>
  <c r="AN41" i="9"/>
  <c r="AO41" i="9"/>
  <c r="AP41" i="9"/>
  <c r="AQ41" i="9"/>
  <c r="AR41" i="9"/>
  <c r="AS41" i="9"/>
  <c r="AT41" i="9"/>
  <c r="AU41" i="9"/>
  <c r="AV41" i="9"/>
  <c r="AW41" i="9"/>
  <c r="AX41" i="9"/>
  <c r="AY41" i="9"/>
  <c r="AZ41" i="9"/>
  <c r="BA41" i="9"/>
  <c r="BB41" i="9"/>
  <c r="BC41" i="9"/>
  <c r="BD41" i="9"/>
  <c r="BE41" i="9"/>
  <c r="BF41" i="9"/>
  <c r="BG41" i="9"/>
  <c r="C41" i="9"/>
  <c r="BI41" i="9" l="1"/>
  <c r="BJ40" i="9"/>
  <c r="BJ39" i="9"/>
  <c r="BJ41" i="9" s="1"/>
  <c r="BH41" i="9"/>
  <c r="BE42" i="1"/>
  <c r="BF42" i="1"/>
  <c r="BI42" i="1" s="1"/>
  <c r="BE43" i="1"/>
  <c r="BH43" i="1" s="1"/>
  <c r="BF43" i="1"/>
  <c r="BI43" i="1" s="1"/>
  <c r="BH42" i="1"/>
  <c r="BB44" i="1"/>
  <c r="AY44" i="1"/>
  <c r="AM44" i="1"/>
  <c r="BF44" i="1" l="1"/>
  <c r="BG42" i="1"/>
  <c r="BG43" i="1"/>
  <c r="BH44" i="1"/>
  <c r="BE44" i="1"/>
  <c r="BJ42" i="1"/>
  <c r="BJ43" i="1"/>
  <c r="BI44" i="1"/>
  <c r="D44" i="1"/>
  <c r="E44" i="1"/>
  <c r="F44" i="1"/>
  <c r="G44" i="1"/>
  <c r="H44" i="1"/>
  <c r="I44" i="1"/>
  <c r="J44" i="1"/>
  <c r="K44" i="1"/>
  <c r="L44" i="1"/>
  <c r="M44" i="1"/>
  <c r="N44" i="1"/>
  <c r="O44" i="1"/>
  <c r="P44" i="1"/>
  <c r="Q44" i="1"/>
  <c r="R44" i="1"/>
  <c r="S44" i="1"/>
  <c r="T44" i="1"/>
  <c r="U44" i="1"/>
  <c r="V44" i="1"/>
  <c r="W44" i="1"/>
  <c r="X44" i="1"/>
  <c r="Y44" i="1"/>
  <c r="Z44" i="1"/>
  <c r="AA44" i="1"/>
  <c r="AB44" i="1"/>
  <c r="AC44" i="1"/>
  <c r="AD44" i="1"/>
  <c r="AE44" i="1"/>
  <c r="AF44" i="1"/>
  <c r="AG44" i="1"/>
  <c r="AH44" i="1"/>
  <c r="AI44" i="1"/>
  <c r="AJ44" i="1"/>
  <c r="AK44" i="1"/>
  <c r="AL44" i="1"/>
  <c r="AN44" i="1"/>
  <c r="AO44" i="1"/>
  <c r="AP44" i="1"/>
  <c r="AQ44" i="1"/>
  <c r="AR44" i="1"/>
  <c r="AS44" i="1"/>
  <c r="AT44" i="1"/>
  <c r="AU44" i="1"/>
  <c r="AV44" i="1"/>
  <c r="AW44" i="1"/>
  <c r="AX44" i="1"/>
  <c r="AZ44" i="1"/>
  <c r="BA44" i="1"/>
  <c r="BC44" i="1"/>
  <c r="BD44" i="1"/>
  <c r="C44" i="1"/>
  <c r="BJ44" i="1" l="1"/>
  <c r="BG44" i="1"/>
  <c r="BI37" i="9"/>
  <c r="BH37" i="9"/>
  <c r="BH36" i="9"/>
  <c r="AN36" i="9"/>
  <c r="BI36" i="9" s="1"/>
  <c r="BI34" i="9" l="1"/>
  <c r="BI33" i="9"/>
  <c r="BH34" i="9"/>
  <c r="BH33" i="9"/>
  <c r="BB38" i="9"/>
  <c r="AZ38" i="9"/>
  <c r="AY38" i="9"/>
  <c r="AW38" i="9"/>
  <c r="AV38" i="9"/>
  <c r="AT38" i="9"/>
  <c r="AS38" i="9"/>
  <c r="AP38" i="9"/>
  <c r="AM38" i="9"/>
  <c r="AK38" i="9"/>
  <c r="AJ38" i="9"/>
  <c r="AH38" i="9"/>
  <c r="AG38" i="9"/>
  <c r="AE38" i="9"/>
  <c r="AD38" i="9"/>
  <c r="AB38" i="9"/>
  <c r="AA38" i="9"/>
  <c r="Y38" i="9"/>
  <c r="X38" i="9"/>
  <c r="V38" i="9"/>
  <c r="U38" i="9"/>
  <c r="S38" i="9"/>
  <c r="R38" i="9"/>
  <c r="P38" i="9"/>
  <c r="O38" i="9"/>
  <c r="M38" i="9"/>
  <c r="L38" i="9"/>
  <c r="J38" i="9"/>
  <c r="I38" i="9"/>
  <c r="G38" i="9"/>
  <c r="F38" i="9"/>
  <c r="D38" i="9"/>
  <c r="C38" i="9"/>
  <c r="BA37" i="9"/>
  <c r="AX37" i="9"/>
  <c r="AU37" i="9"/>
  <c r="AR37" i="9"/>
  <c r="BF38" i="9"/>
  <c r="BE38" i="9"/>
  <c r="BD36" i="9"/>
  <c r="BA36" i="9"/>
  <c r="AX36" i="9"/>
  <c r="AU36" i="9"/>
  <c r="AL36" i="9"/>
  <c r="AL38" i="9" s="1"/>
  <c r="AI36" i="9"/>
  <c r="AI38" i="9" s="1"/>
  <c r="AF36" i="9"/>
  <c r="AF38" i="9" s="1"/>
  <c r="AC38" i="9"/>
  <c r="Z36" i="9"/>
  <c r="Z38" i="9" s="1"/>
  <c r="W36" i="9"/>
  <c r="W38" i="9" s="1"/>
  <c r="T38" i="9"/>
  <c r="Q36" i="9"/>
  <c r="Q38" i="9" s="1"/>
  <c r="N36" i="9"/>
  <c r="N38" i="9" s="1"/>
  <c r="K36" i="9"/>
  <c r="K38" i="9" s="1"/>
  <c r="H38" i="9"/>
  <c r="E36" i="9"/>
  <c r="E38" i="9" s="1"/>
  <c r="AZ35" i="9"/>
  <c r="AY35" i="9"/>
  <c r="AW35" i="9"/>
  <c r="AV35" i="9"/>
  <c r="AS35" i="9"/>
  <c r="AQ35" i="9"/>
  <c r="AP35" i="9"/>
  <c r="AN35" i="9"/>
  <c r="AK35" i="9"/>
  <c r="AJ35" i="9"/>
  <c r="AH35" i="9"/>
  <c r="AG35" i="9"/>
  <c r="AE35" i="9"/>
  <c r="AD35" i="9"/>
  <c r="AB35" i="9"/>
  <c r="AA35" i="9"/>
  <c r="Y35" i="9"/>
  <c r="X35" i="9"/>
  <c r="V35" i="9"/>
  <c r="U35" i="9"/>
  <c r="S35" i="9"/>
  <c r="R35" i="9"/>
  <c r="P35" i="9"/>
  <c r="O35" i="9"/>
  <c r="M35" i="9"/>
  <c r="L35" i="9"/>
  <c r="J35" i="9"/>
  <c r="I35" i="9"/>
  <c r="G35" i="9"/>
  <c r="F35" i="9"/>
  <c r="D35" i="9"/>
  <c r="C35" i="9"/>
  <c r="BG34" i="9"/>
  <c r="BA34" i="9"/>
  <c r="AX34" i="9"/>
  <c r="AR34" i="9"/>
  <c r="BF35" i="9"/>
  <c r="BE35" i="9"/>
  <c r="BA33" i="9"/>
  <c r="AX33" i="9"/>
  <c r="AU33" i="9"/>
  <c r="AM35" i="9"/>
  <c r="AL33" i="9"/>
  <c r="AL35" i="9" s="1"/>
  <c r="AI35" i="9"/>
  <c r="AF33" i="9"/>
  <c r="AF35" i="9" s="1"/>
  <c r="AC35" i="9"/>
  <c r="Z35" i="9"/>
  <c r="W33" i="9"/>
  <c r="W35" i="9" s="1"/>
  <c r="T33" i="9"/>
  <c r="T35" i="9" s="1"/>
  <c r="Q35" i="9"/>
  <c r="N35" i="9"/>
  <c r="K33" i="9"/>
  <c r="K35" i="9" s="1"/>
  <c r="H33" i="9"/>
  <c r="H35" i="9" s="1"/>
  <c r="E35" i="9"/>
  <c r="AR40" i="1"/>
  <c r="BD40" i="1"/>
  <c r="BA40" i="1"/>
  <c r="AX40" i="1"/>
  <c r="AU40" i="1"/>
  <c r="BE40" i="1"/>
  <c r="BH40" i="1" s="1"/>
  <c r="BF40" i="1"/>
  <c r="BI40" i="1" s="1"/>
  <c r="AR37" i="1"/>
  <c r="AR36" i="1"/>
  <c r="AR38" i="1" s="1"/>
  <c r="BE37" i="1"/>
  <c r="BF37" i="1"/>
  <c r="BI37" i="1" s="1"/>
  <c r="BD37" i="1"/>
  <c r="BA37" i="1"/>
  <c r="AX37" i="1"/>
  <c r="AU36" i="1"/>
  <c r="AU37" i="1"/>
  <c r="BF39" i="1"/>
  <c r="BE39" i="1"/>
  <c r="BD39" i="1"/>
  <c r="BA39" i="1"/>
  <c r="AX39" i="1"/>
  <c r="AU39" i="1"/>
  <c r="AR39" i="1"/>
  <c r="AN39" i="1"/>
  <c r="AN41" i="1" s="1"/>
  <c r="AM39" i="1"/>
  <c r="AM41" i="1" s="1"/>
  <c r="AL39" i="1"/>
  <c r="AL41" i="1" s="1"/>
  <c r="AI39" i="1"/>
  <c r="AI41" i="1" s="1"/>
  <c r="AF39" i="1"/>
  <c r="AF41" i="1" s="1"/>
  <c r="AC39" i="1"/>
  <c r="AC41" i="1" s="1"/>
  <c r="Z39" i="1"/>
  <c r="Z41" i="1" s="1"/>
  <c r="W39" i="1"/>
  <c r="W41" i="1" s="1"/>
  <c r="T39" i="1"/>
  <c r="T41" i="1" s="1"/>
  <c r="Q39" i="1"/>
  <c r="Q41" i="1" s="1"/>
  <c r="N39" i="1"/>
  <c r="N41" i="1" s="1"/>
  <c r="K39" i="1"/>
  <c r="K41" i="1" s="1"/>
  <c r="H39" i="1"/>
  <c r="H41" i="1" s="1"/>
  <c r="E39" i="1"/>
  <c r="E41" i="1" s="1"/>
  <c r="BF36" i="1"/>
  <c r="BE36" i="1"/>
  <c r="AN36" i="1"/>
  <c r="AM36" i="1"/>
  <c r="AM38" i="1" s="1"/>
  <c r="BD36" i="1"/>
  <c r="BA36" i="1"/>
  <c r="AX36" i="1"/>
  <c r="AL36" i="1"/>
  <c r="AI36" i="1"/>
  <c r="AI38" i="1" s="1"/>
  <c r="AF36" i="1"/>
  <c r="AF38" i="1" s="1"/>
  <c r="AC36" i="1"/>
  <c r="AC38" i="1" s="1"/>
  <c r="Z36" i="1"/>
  <c r="Z38" i="1" s="1"/>
  <c r="W36" i="1"/>
  <c r="W38" i="1" s="1"/>
  <c r="T36" i="1"/>
  <c r="T38" i="1" s="1"/>
  <c r="Q36" i="1"/>
  <c r="Q38" i="1" s="1"/>
  <c r="N36" i="1"/>
  <c r="N38" i="1" s="1"/>
  <c r="K36" i="1"/>
  <c r="K38" i="1" s="1"/>
  <c r="H36" i="1"/>
  <c r="H38" i="1" s="1"/>
  <c r="E36" i="1"/>
  <c r="E38" i="1" s="1"/>
  <c r="BC41" i="1"/>
  <c r="BB41" i="1"/>
  <c r="AZ41" i="1"/>
  <c r="AY41" i="1"/>
  <c r="AW41" i="1"/>
  <c r="AV41" i="1"/>
  <c r="AT41" i="1"/>
  <c r="AS41" i="1"/>
  <c r="AQ41" i="1"/>
  <c r="AP41" i="1"/>
  <c r="AK41" i="1"/>
  <c r="AJ41" i="1"/>
  <c r="AH41" i="1"/>
  <c r="AG41" i="1"/>
  <c r="AE41" i="1"/>
  <c r="AD41" i="1"/>
  <c r="AB41" i="1"/>
  <c r="AA41" i="1"/>
  <c r="Y41" i="1"/>
  <c r="X41" i="1"/>
  <c r="V41" i="1"/>
  <c r="U41" i="1"/>
  <c r="S41" i="1"/>
  <c r="R41" i="1"/>
  <c r="P41" i="1"/>
  <c r="O41" i="1"/>
  <c r="M41" i="1"/>
  <c r="L41" i="1"/>
  <c r="J41" i="1"/>
  <c r="I41" i="1"/>
  <c r="G41" i="1"/>
  <c r="F41" i="1"/>
  <c r="D41" i="1"/>
  <c r="C41" i="1"/>
  <c r="BC38" i="1"/>
  <c r="BB38" i="1"/>
  <c r="AZ38" i="1"/>
  <c r="AY38" i="1"/>
  <c r="AW38" i="1"/>
  <c r="AV38" i="1"/>
  <c r="AT38" i="1"/>
  <c r="AS38" i="1"/>
  <c r="AQ38" i="1"/>
  <c r="AP38" i="1"/>
  <c r="AL38" i="1"/>
  <c r="AK38" i="1"/>
  <c r="AJ38" i="1"/>
  <c r="AH38" i="1"/>
  <c r="AG38" i="1"/>
  <c r="AE38" i="1"/>
  <c r="AD38" i="1"/>
  <c r="AB38" i="1"/>
  <c r="AA38" i="1"/>
  <c r="Y38" i="1"/>
  <c r="X38" i="1"/>
  <c r="V38" i="1"/>
  <c r="U38" i="1"/>
  <c r="S38" i="1"/>
  <c r="R38" i="1"/>
  <c r="P38" i="1"/>
  <c r="O38" i="1"/>
  <c r="M38" i="1"/>
  <c r="L38" i="1"/>
  <c r="J38" i="1"/>
  <c r="I38" i="1"/>
  <c r="G38" i="1"/>
  <c r="F38" i="1"/>
  <c r="D38" i="1"/>
  <c r="C38" i="1"/>
  <c r="BI36" i="1" l="1"/>
  <c r="AX38" i="1"/>
  <c r="BD41" i="1"/>
  <c r="BD38" i="1"/>
  <c r="BG37" i="1"/>
  <c r="AX38" i="9"/>
  <c r="AO36" i="1"/>
  <c r="AO38" i="1" s="1"/>
  <c r="AU38" i="1"/>
  <c r="AX35" i="9"/>
  <c r="AU41" i="1"/>
  <c r="AN38" i="1"/>
  <c r="AX41" i="1"/>
  <c r="BA38" i="9"/>
  <c r="AU38" i="9"/>
  <c r="BI35" i="9"/>
  <c r="BD38" i="9"/>
  <c r="AR35" i="9"/>
  <c r="BJ37" i="9"/>
  <c r="AO35" i="9"/>
  <c r="AO36" i="9"/>
  <c r="AO38" i="9" s="1"/>
  <c r="BJ34" i="9"/>
  <c r="BI38" i="9"/>
  <c r="BJ36" i="9"/>
  <c r="BH38" i="9"/>
  <c r="AN38" i="9"/>
  <c r="AR41" i="1"/>
  <c r="BJ40" i="1"/>
  <c r="BH37" i="1"/>
  <c r="BJ37" i="1" s="1"/>
  <c r="BE38" i="1"/>
  <c r="BG40" i="1"/>
  <c r="BA41" i="1"/>
  <c r="BH39" i="1"/>
  <c r="BH41" i="1" s="1"/>
  <c r="BI39" i="1"/>
  <c r="BI41" i="1" s="1"/>
  <c r="BI38" i="1"/>
  <c r="BF38" i="1"/>
  <c r="BA38" i="1"/>
  <c r="BG36" i="1"/>
  <c r="BH36" i="1"/>
  <c r="BE41" i="1"/>
  <c r="BF41" i="1"/>
  <c r="BG39" i="1"/>
  <c r="BG41" i="1" s="1"/>
  <c r="AO39" i="1"/>
  <c r="AO41" i="1" s="1"/>
  <c r="AU31" i="9"/>
  <c r="AV31" i="9"/>
  <c r="AW31" i="9"/>
  <c r="AX31" i="9"/>
  <c r="AY31" i="9"/>
  <c r="AZ31" i="9"/>
  <c r="BA31" i="9"/>
  <c r="BB31" i="9"/>
  <c r="BC31" i="9"/>
  <c r="BD31" i="9"/>
  <c r="AT31" i="9"/>
  <c r="AS31" i="9"/>
  <c r="AR30" i="9"/>
  <c r="AR32" i="9" s="1"/>
  <c r="AS30" i="9"/>
  <c r="AT30" i="9"/>
  <c r="AT32" i="9" s="1"/>
  <c r="AU30" i="9"/>
  <c r="AV30" i="9"/>
  <c r="AW30" i="9"/>
  <c r="AX30" i="9"/>
  <c r="AY30" i="9"/>
  <c r="AZ30" i="9"/>
  <c r="BA30" i="9"/>
  <c r="BB30" i="9"/>
  <c r="BC30" i="9"/>
  <c r="BD30" i="9"/>
  <c r="AQ30" i="9"/>
  <c r="AQ32" i="9" s="1"/>
  <c r="AP30" i="9"/>
  <c r="AP32" i="9" s="1"/>
  <c r="E30" i="9"/>
  <c r="F30" i="9"/>
  <c r="G30" i="9"/>
  <c r="H30" i="9"/>
  <c r="I30" i="9"/>
  <c r="J30" i="9"/>
  <c r="K30" i="9"/>
  <c r="L30" i="9"/>
  <c r="M30" i="9"/>
  <c r="N30" i="9"/>
  <c r="O30" i="9"/>
  <c r="P30" i="9"/>
  <c r="Q30" i="9"/>
  <c r="R30" i="9"/>
  <c r="S30" i="9"/>
  <c r="T30" i="9"/>
  <c r="U30" i="9"/>
  <c r="V30" i="9"/>
  <c r="W30" i="9"/>
  <c r="X30" i="9"/>
  <c r="Y30" i="9"/>
  <c r="Z30" i="9"/>
  <c r="AA30" i="9"/>
  <c r="AB30" i="9"/>
  <c r="AC30" i="9"/>
  <c r="AD30" i="9"/>
  <c r="AE30" i="9"/>
  <c r="AF30" i="9"/>
  <c r="AG30" i="9"/>
  <c r="AH30" i="9"/>
  <c r="AI30" i="9"/>
  <c r="AJ30" i="9"/>
  <c r="AK30" i="9"/>
  <c r="AL30" i="9"/>
  <c r="D30" i="9"/>
  <c r="C30" i="9"/>
  <c r="AL31" i="9"/>
  <c r="AK31" i="9"/>
  <c r="AJ31" i="9"/>
  <c r="AI31" i="9"/>
  <c r="AH31" i="9"/>
  <c r="AG31" i="9"/>
  <c r="AF31" i="9"/>
  <c r="AE31" i="9"/>
  <c r="AD31" i="9"/>
  <c r="AC31" i="9"/>
  <c r="AB31" i="9"/>
  <c r="AA31" i="9"/>
  <c r="Z31" i="9"/>
  <c r="Y31" i="9"/>
  <c r="X31" i="9"/>
  <c r="W31" i="9"/>
  <c r="V31" i="9"/>
  <c r="U31" i="9"/>
  <c r="T31" i="9"/>
  <c r="S31" i="9"/>
  <c r="R31" i="9"/>
  <c r="Q31" i="9"/>
  <c r="P31" i="9"/>
  <c r="O31" i="9"/>
  <c r="N31" i="9"/>
  <c r="M31" i="9"/>
  <c r="L31" i="9"/>
  <c r="K31" i="9"/>
  <c r="J31" i="9"/>
  <c r="I31" i="9"/>
  <c r="H31" i="9"/>
  <c r="G31" i="9"/>
  <c r="F31" i="9"/>
  <c r="E31" i="9"/>
  <c r="D31" i="9"/>
  <c r="C31" i="9"/>
  <c r="AU34" i="1"/>
  <c r="AV34" i="1"/>
  <c r="AW34" i="1"/>
  <c r="AX34" i="1"/>
  <c r="AY34" i="1"/>
  <c r="AZ34" i="1"/>
  <c r="BA34" i="1"/>
  <c r="BB34" i="1"/>
  <c r="BC34" i="1"/>
  <c r="BD34" i="1"/>
  <c r="AT34" i="1"/>
  <c r="AS34" i="1"/>
  <c r="AS33" i="1"/>
  <c r="AT33" i="1"/>
  <c r="AU33" i="1"/>
  <c r="AV33" i="1"/>
  <c r="AW33" i="1"/>
  <c r="AX33" i="1"/>
  <c r="AY33" i="1"/>
  <c r="AZ33" i="1"/>
  <c r="BA33" i="1"/>
  <c r="BB33" i="1"/>
  <c r="BC33" i="1"/>
  <c r="BD33" i="1"/>
  <c r="AR33" i="1"/>
  <c r="AR35" i="1" s="1"/>
  <c r="AQ33" i="1"/>
  <c r="AP33" i="1"/>
  <c r="AP35" i="1" s="1"/>
  <c r="E33" i="1"/>
  <c r="E35" i="1" s="1"/>
  <c r="F33" i="1"/>
  <c r="F35" i="1" s="1"/>
  <c r="G33" i="1"/>
  <c r="G35" i="1" s="1"/>
  <c r="H33" i="1"/>
  <c r="H35" i="1" s="1"/>
  <c r="I33" i="1"/>
  <c r="I35" i="1" s="1"/>
  <c r="J33" i="1"/>
  <c r="J35" i="1" s="1"/>
  <c r="K33" i="1"/>
  <c r="K35" i="1" s="1"/>
  <c r="L33" i="1"/>
  <c r="L35" i="1" s="1"/>
  <c r="M33" i="1"/>
  <c r="M35" i="1" s="1"/>
  <c r="N33" i="1"/>
  <c r="N35" i="1" s="1"/>
  <c r="O33" i="1"/>
  <c r="O35" i="1" s="1"/>
  <c r="P33" i="1"/>
  <c r="P35" i="1" s="1"/>
  <c r="Q33" i="1"/>
  <c r="Q35" i="1" s="1"/>
  <c r="R33" i="1"/>
  <c r="R35" i="1" s="1"/>
  <c r="S33" i="1"/>
  <c r="S35" i="1" s="1"/>
  <c r="T33" i="1"/>
  <c r="T35" i="1" s="1"/>
  <c r="U33" i="1"/>
  <c r="U35" i="1" s="1"/>
  <c r="V33" i="1"/>
  <c r="V35" i="1" s="1"/>
  <c r="W33" i="1"/>
  <c r="W35" i="1" s="1"/>
  <c r="X33" i="1"/>
  <c r="X35" i="1" s="1"/>
  <c r="Y33" i="1"/>
  <c r="Y35" i="1" s="1"/>
  <c r="Z33" i="1"/>
  <c r="Z35" i="1" s="1"/>
  <c r="AA33" i="1"/>
  <c r="AA35" i="1" s="1"/>
  <c r="AB33" i="1"/>
  <c r="AB35" i="1" s="1"/>
  <c r="AC33" i="1"/>
  <c r="AC35" i="1" s="1"/>
  <c r="AD33" i="1"/>
  <c r="AD35" i="1" s="1"/>
  <c r="AE33" i="1"/>
  <c r="AE35" i="1" s="1"/>
  <c r="AF33" i="1"/>
  <c r="AG33" i="1"/>
  <c r="AG35" i="1" s="1"/>
  <c r="AH33" i="1"/>
  <c r="AH35" i="1" s="1"/>
  <c r="AI33" i="1"/>
  <c r="AI35" i="1" s="1"/>
  <c r="AJ33" i="1"/>
  <c r="AK33" i="1"/>
  <c r="AK35" i="1" s="1"/>
  <c r="AL33" i="1"/>
  <c r="D33" i="1"/>
  <c r="D35" i="1" s="1"/>
  <c r="C33" i="1"/>
  <c r="C35" i="1" s="1"/>
  <c r="B34" i="1"/>
  <c r="B33" i="1"/>
  <c r="AQ35" i="1"/>
  <c r="A33" i="1"/>
  <c r="BH38" i="1" l="1"/>
  <c r="S32" i="9"/>
  <c r="W32" i="9"/>
  <c r="AA32" i="9"/>
  <c r="AI32" i="9"/>
  <c r="R32" i="9"/>
  <c r="D32" i="9"/>
  <c r="AK32" i="9"/>
  <c r="AC32" i="9"/>
  <c r="U32" i="9"/>
  <c r="BG38" i="1"/>
  <c r="AS32" i="9"/>
  <c r="M32" i="9"/>
  <c r="I32" i="9"/>
  <c r="E32" i="9"/>
  <c r="AJ32" i="9"/>
  <c r="BB32" i="9"/>
  <c r="AX32" i="9"/>
  <c r="L32" i="9"/>
  <c r="AW32" i="9"/>
  <c r="AE32" i="9"/>
  <c r="AH32" i="9"/>
  <c r="AD32" i="9"/>
  <c r="Z32" i="9"/>
  <c r="V32" i="9"/>
  <c r="N32" i="9"/>
  <c r="AU35" i="1"/>
  <c r="BG38" i="9"/>
  <c r="BJ38" i="9"/>
  <c r="F32" i="9"/>
  <c r="AN31" i="9"/>
  <c r="X32" i="9"/>
  <c r="BJ33" i="9"/>
  <c r="BH35" i="9"/>
  <c r="AZ32" i="9"/>
  <c r="AO31" i="9"/>
  <c r="Q32" i="9"/>
  <c r="Y32" i="9"/>
  <c r="AG32" i="9"/>
  <c r="O32" i="9"/>
  <c r="K32" i="9"/>
  <c r="G32" i="9"/>
  <c r="AS35" i="1"/>
  <c r="BJ39" i="1"/>
  <c r="BJ41" i="1" s="1"/>
  <c r="BJ36" i="1"/>
  <c r="BJ38" i="1" s="1"/>
  <c r="AZ35" i="1"/>
  <c r="BB35" i="1"/>
  <c r="AX35" i="1"/>
  <c r="AM33" i="1"/>
  <c r="BF34" i="1"/>
  <c r="BI34" i="1" s="1"/>
  <c r="BE34" i="1"/>
  <c r="BH34" i="1" s="1"/>
  <c r="BG33" i="1"/>
  <c r="BC35" i="1"/>
  <c r="BE33" i="1"/>
  <c r="BD35" i="1"/>
  <c r="AV35" i="1"/>
  <c r="AM31" i="9"/>
  <c r="C32" i="9"/>
  <c r="AF32" i="9"/>
  <c r="AB32" i="9"/>
  <c r="T32" i="9"/>
  <c r="P32" i="9"/>
  <c r="H32" i="9"/>
  <c r="BD32" i="9"/>
  <c r="BE31" i="9"/>
  <c r="BA35" i="1"/>
  <c r="AL32" i="9"/>
  <c r="J32" i="9"/>
  <c r="AV32" i="9"/>
  <c r="BG31" i="9"/>
  <c r="BA32" i="9"/>
  <c r="BF31" i="9"/>
  <c r="BC32" i="9"/>
  <c r="AY32" i="9"/>
  <c r="AU32" i="9"/>
  <c r="AO30" i="9"/>
  <c r="BF30" i="9"/>
  <c r="AM30" i="9"/>
  <c r="BG30" i="9"/>
  <c r="AN30" i="9"/>
  <c r="BE30" i="9"/>
  <c r="AW35" i="1"/>
  <c r="BG34" i="1"/>
  <c r="BJ34" i="1" s="1"/>
  <c r="AT35" i="1"/>
  <c r="AY35" i="1"/>
  <c r="BF33" i="1"/>
  <c r="AJ35" i="1"/>
  <c r="AO33" i="1"/>
  <c r="AN33" i="1"/>
  <c r="AL35" i="1"/>
  <c r="AN35" i="1"/>
  <c r="AF35" i="1"/>
  <c r="BJ31" i="9" l="1"/>
  <c r="BF32" i="9"/>
  <c r="AM32" i="9"/>
  <c r="AN32" i="9"/>
  <c r="BI32" i="9" s="1"/>
  <c r="BG32" i="9"/>
  <c r="BH31" i="9"/>
  <c r="AO32" i="9"/>
  <c r="BI31" i="9"/>
  <c r="BH33" i="1"/>
  <c r="BH35" i="1" s="1"/>
  <c r="BF35" i="1"/>
  <c r="BE35" i="1"/>
  <c r="BI33" i="1"/>
  <c r="BI35" i="1" s="1"/>
  <c r="BE32" i="9"/>
  <c r="BH30" i="9"/>
  <c r="BI30" i="9"/>
  <c r="BJ30" i="9"/>
  <c r="BG35" i="1"/>
  <c r="BJ33" i="1"/>
  <c r="BJ35" i="1" s="1"/>
  <c r="AO35" i="1"/>
  <c r="AM35" i="1"/>
  <c r="BH32" i="9" l="1"/>
  <c r="BJ32" i="9"/>
  <c r="B31" i="1"/>
  <c r="BD32" i="1" l="1"/>
  <c r="BC32" i="1"/>
  <c r="BB32" i="1"/>
  <c r="BA32" i="1"/>
  <c r="AZ32" i="1"/>
  <c r="AY32" i="1"/>
  <c r="AX32" i="1"/>
  <c r="AW32" i="1"/>
  <c r="AV32" i="1"/>
  <c r="AU32" i="1"/>
  <c r="AT32" i="1"/>
  <c r="AS32" i="1"/>
  <c r="AR32" i="1"/>
  <c r="AQ32" i="1"/>
  <c r="AP32" i="1"/>
  <c r="BG31" i="1"/>
  <c r="BF31" i="1"/>
  <c r="BI31" i="1" s="1"/>
  <c r="BE31" i="1"/>
  <c r="BH31" i="1" s="1"/>
  <c r="BG30" i="1"/>
  <c r="BF30" i="1"/>
  <c r="BE30" i="1"/>
  <c r="AL30" i="1"/>
  <c r="AK30" i="1"/>
  <c r="AK32" i="1" s="1"/>
  <c r="AJ30" i="1"/>
  <c r="AI30" i="1"/>
  <c r="AI32" i="1" s="1"/>
  <c r="AH30" i="1"/>
  <c r="AH32" i="1" s="1"/>
  <c r="AG30" i="1"/>
  <c r="AG32" i="1" s="1"/>
  <c r="AF30" i="1"/>
  <c r="AF32" i="1" s="1"/>
  <c r="AE30" i="1"/>
  <c r="AE32" i="1" s="1"/>
  <c r="AD30" i="1"/>
  <c r="AD32" i="1" s="1"/>
  <c r="AC30" i="1"/>
  <c r="AC32" i="1" s="1"/>
  <c r="AB30" i="1"/>
  <c r="AB32" i="1" s="1"/>
  <c r="AA30" i="1"/>
  <c r="AA32" i="1" s="1"/>
  <c r="Z30" i="1"/>
  <c r="Z32" i="1" s="1"/>
  <c r="Y30" i="1"/>
  <c r="Y32" i="1" s="1"/>
  <c r="X30" i="1"/>
  <c r="X32" i="1" s="1"/>
  <c r="W30" i="1"/>
  <c r="W32" i="1" s="1"/>
  <c r="V30" i="1"/>
  <c r="V32" i="1" s="1"/>
  <c r="U30" i="1"/>
  <c r="U32" i="1" s="1"/>
  <c r="T30" i="1"/>
  <c r="T32" i="1" s="1"/>
  <c r="S30" i="1"/>
  <c r="S32" i="1" s="1"/>
  <c r="R30" i="1"/>
  <c r="R32" i="1" s="1"/>
  <c r="Q30" i="1"/>
  <c r="Q32" i="1" s="1"/>
  <c r="P30" i="1"/>
  <c r="P32" i="1" s="1"/>
  <c r="O30" i="1"/>
  <c r="O32" i="1" s="1"/>
  <c r="N30" i="1"/>
  <c r="N32" i="1" s="1"/>
  <c r="M30" i="1"/>
  <c r="M32" i="1" s="1"/>
  <c r="L30" i="1"/>
  <c r="L32" i="1" s="1"/>
  <c r="K30" i="1"/>
  <c r="K32" i="1" s="1"/>
  <c r="J30" i="1"/>
  <c r="J32" i="1" s="1"/>
  <c r="I30" i="1"/>
  <c r="I32" i="1" s="1"/>
  <c r="H30" i="1"/>
  <c r="H32" i="1" s="1"/>
  <c r="G30" i="1"/>
  <c r="G32" i="1" s="1"/>
  <c r="F30" i="1"/>
  <c r="F32" i="1" s="1"/>
  <c r="E30" i="1"/>
  <c r="E32" i="1" s="1"/>
  <c r="D30" i="1"/>
  <c r="D32" i="1" s="1"/>
  <c r="C30" i="1"/>
  <c r="C32" i="1" s="1"/>
  <c r="B30" i="1"/>
  <c r="A30" i="1"/>
  <c r="A27" i="1"/>
  <c r="AN32" i="1" l="1"/>
  <c r="AM30" i="1"/>
  <c r="AM32" i="1" s="1"/>
  <c r="AO30" i="1"/>
  <c r="BJ30" i="1" s="1"/>
  <c r="BG32" i="1"/>
  <c r="BJ31" i="1"/>
  <c r="AL32" i="1"/>
  <c r="AO32" i="1" s="1"/>
  <c r="AJ32" i="1"/>
  <c r="BE32" i="1"/>
  <c r="BF32" i="1"/>
  <c r="AN30" i="1"/>
  <c r="BI30" i="1" s="1"/>
  <c r="BI32" i="1" s="1"/>
  <c r="AR28" i="9"/>
  <c r="AR27" i="9"/>
  <c r="AQ28" i="9"/>
  <c r="AQ27" i="9"/>
  <c r="AP28" i="9"/>
  <c r="AP27" i="9"/>
  <c r="BD28" i="9"/>
  <c r="BD27" i="9"/>
  <c r="BC28" i="9"/>
  <c r="BC27" i="9"/>
  <c r="BB28" i="9"/>
  <c r="BB27" i="9"/>
  <c r="BA28" i="9"/>
  <c r="BA27" i="9"/>
  <c r="AZ28" i="9"/>
  <c r="AZ27" i="9"/>
  <c r="AY28" i="9"/>
  <c r="AY27" i="9"/>
  <c r="AX28" i="9"/>
  <c r="AX27" i="9"/>
  <c r="AW28" i="9"/>
  <c r="AW27" i="9"/>
  <c r="AV28" i="9"/>
  <c r="AV27" i="9"/>
  <c r="AU28" i="9"/>
  <c r="AU27" i="9"/>
  <c r="AT28" i="9"/>
  <c r="AT27" i="9"/>
  <c r="AS28" i="9"/>
  <c r="AS27" i="9"/>
  <c r="BJ32" i="1" l="1"/>
  <c r="BH30" i="1"/>
  <c r="BH32" i="1" s="1"/>
  <c r="AS29" i="9"/>
  <c r="BF28" i="9"/>
  <c r="BG28" i="9"/>
  <c r="BF27" i="9"/>
  <c r="BG27" i="9"/>
  <c r="BE28" i="9"/>
  <c r="BE27" i="9"/>
  <c r="BD29" i="9"/>
  <c r="BC29" i="9"/>
  <c r="BB29" i="9"/>
  <c r="AY29" i="9"/>
  <c r="AU29" i="9"/>
  <c r="AQ29" i="9"/>
  <c r="BA29" i="9"/>
  <c r="AZ29" i="9"/>
  <c r="AX29" i="9"/>
  <c r="AW29" i="9"/>
  <c r="AV29" i="9"/>
  <c r="AT29" i="9"/>
  <c r="AR29" i="9"/>
  <c r="AP29" i="9"/>
  <c r="AL28" i="9"/>
  <c r="AK28" i="9"/>
  <c r="AJ28" i="9"/>
  <c r="AI28" i="9"/>
  <c r="AH28" i="9"/>
  <c r="AG28" i="9"/>
  <c r="AF28" i="9"/>
  <c r="AE28" i="9"/>
  <c r="AD28" i="9"/>
  <c r="AC28" i="9"/>
  <c r="AB28" i="9"/>
  <c r="AA28" i="9"/>
  <c r="Z28" i="9"/>
  <c r="Y28" i="9"/>
  <c r="X28" i="9"/>
  <c r="W28" i="9"/>
  <c r="V28" i="9"/>
  <c r="U28" i="9"/>
  <c r="T28" i="9"/>
  <c r="S28" i="9"/>
  <c r="R28" i="9"/>
  <c r="Q28" i="9"/>
  <c r="P28" i="9"/>
  <c r="O28" i="9"/>
  <c r="N28" i="9"/>
  <c r="M28" i="9"/>
  <c r="L28" i="9"/>
  <c r="K28" i="9"/>
  <c r="J28" i="9"/>
  <c r="I28" i="9"/>
  <c r="H28" i="9"/>
  <c r="G28" i="9"/>
  <c r="AL27" i="9"/>
  <c r="AL29" i="9" s="1"/>
  <c r="AK27" i="9"/>
  <c r="AK29" i="9" s="1"/>
  <c r="AJ27" i="9"/>
  <c r="AJ29" i="9" s="1"/>
  <c r="AI27" i="9"/>
  <c r="AI29" i="9" s="1"/>
  <c r="AH27" i="9"/>
  <c r="AH29" i="9" s="1"/>
  <c r="AG27" i="9"/>
  <c r="AG29" i="9" s="1"/>
  <c r="AF27" i="9"/>
  <c r="AF29" i="9" s="1"/>
  <c r="AE27" i="9"/>
  <c r="AE29" i="9" s="1"/>
  <c r="AD27" i="9"/>
  <c r="AD29" i="9" s="1"/>
  <c r="AC27" i="9"/>
  <c r="AC29" i="9" s="1"/>
  <c r="AB27" i="9"/>
  <c r="AB29" i="9" s="1"/>
  <c r="AA27" i="9"/>
  <c r="AA29" i="9" s="1"/>
  <c r="Z27" i="9"/>
  <c r="Z29" i="9" s="1"/>
  <c r="Y27" i="9"/>
  <c r="Y29" i="9" s="1"/>
  <c r="X27" i="9"/>
  <c r="X29" i="9" s="1"/>
  <c r="W27" i="9"/>
  <c r="W29" i="9" s="1"/>
  <c r="V27" i="9"/>
  <c r="V29" i="9" s="1"/>
  <c r="U27" i="9"/>
  <c r="U29" i="9" s="1"/>
  <c r="T27" i="9"/>
  <c r="T29" i="9" s="1"/>
  <c r="S27" i="9"/>
  <c r="S29" i="9" s="1"/>
  <c r="R27" i="9"/>
  <c r="Q27" i="9"/>
  <c r="Q29" i="9" s="1"/>
  <c r="P27" i="9"/>
  <c r="P29" i="9" s="1"/>
  <c r="O27" i="9"/>
  <c r="O29" i="9" s="1"/>
  <c r="N27" i="9"/>
  <c r="N29" i="9" s="1"/>
  <c r="M27" i="9"/>
  <c r="M29" i="9" s="1"/>
  <c r="L27" i="9"/>
  <c r="L29" i="9" s="1"/>
  <c r="K27" i="9"/>
  <c r="J27" i="9"/>
  <c r="J29" i="9" s="1"/>
  <c r="I27" i="9"/>
  <c r="I29" i="9" s="1"/>
  <c r="H27" i="9"/>
  <c r="H29" i="9" s="1"/>
  <c r="G27" i="9"/>
  <c r="G29" i="9" s="1"/>
  <c r="F28" i="9"/>
  <c r="F27" i="9"/>
  <c r="E28" i="9"/>
  <c r="E27" i="9"/>
  <c r="D28" i="9"/>
  <c r="D27" i="9"/>
  <c r="C28" i="9"/>
  <c r="C27" i="9"/>
  <c r="K29" i="9" l="1"/>
  <c r="E29" i="9"/>
  <c r="R29" i="9"/>
  <c r="D29" i="9"/>
  <c r="AN29" i="9" s="1"/>
  <c r="AM27" i="9"/>
  <c r="BH27" i="9" s="1"/>
  <c r="BE29" i="9"/>
  <c r="AO28" i="9"/>
  <c r="BJ28" i="9" s="1"/>
  <c r="AN27" i="9"/>
  <c r="BI27" i="9" s="1"/>
  <c r="F29" i="9"/>
  <c r="AM28" i="9"/>
  <c r="BH28" i="9" s="1"/>
  <c r="AN28" i="9"/>
  <c r="BI28" i="9" s="1"/>
  <c r="C29" i="9"/>
  <c r="AO27" i="9"/>
  <c r="BJ27" i="9" s="1"/>
  <c r="BG29" i="9"/>
  <c r="BF29" i="9"/>
  <c r="BD28" i="1"/>
  <c r="BC28" i="1"/>
  <c r="BB28" i="1"/>
  <c r="BA28" i="1"/>
  <c r="AZ28" i="1"/>
  <c r="AY28" i="1"/>
  <c r="AX28" i="1"/>
  <c r="AW28" i="1"/>
  <c r="AV28" i="1"/>
  <c r="AU28" i="1"/>
  <c r="AT28" i="1"/>
  <c r="AS28" i="1"/>
  <c r="BD27" i="1"/>
  <c r="BC27" i="1"/>
  <c r="BB27" i="1"/>
  <c r="BA27" i="1"/>
  <c r="AZ27" i="1"/>
  <c r="AY27" i="1"/>
  <c r="AX27" i="1"/>
  <c r="AW27" i="1"/>
  <c r="AV27" i="1"/>
  <c r="AU27" i="1"/>
  <c r="AT27" i="1"/>
  <c r="AS27" i="1"/>
  <c r="AR27" i="1"/>
  <c r="AR29" i="1" s="1"/>
  <c r="AQ27" i="1"/>
  <c r="AQ29" i="1" s="1"/>
  <c r="AP27" i="1"/>
  <c r="AP29" i="1" s="1"/>
  <c r="AL27" i="1"/>
  <c r="AL29" i="1" s="1"/>
  <c r="AK27" i="1"/>
  <c r="AK29" i="1" s="1"/>
  <c r="AJ27" i="1"/>
  <c r="AJ29" i="1" s="1"/>
  <c r="AI27" i="1"/>
  <c r="AH27" i="1"/>
  <c r="AH29" i="1" s="1"/>
  <c r="AG27" i="1"/>
  <c r="AG29" i="1" s="1"/>
  <c r="AF27" i="1"/>
  <c r="AF29" i="1" s="1"/>
  <c r="AE27" i="1"/>
  <c r="AE29" i="1" s="1"/>
  <c r="AD27" i="1"/>
  <c r="AD29" i="1" s="1"/>
  <c r="AC27" i="1"/>
  <c r="AC29" i="1" s="1"/>
  <c r="AB27" i="1"/>
  <c r="AB29" i="1" s="1"/>
  <c r="AA27" i="1"/>
  <c r="AA29" i="1" s="1"/>
  <c r="Z27" i="1"/>
  <c r="Z29" i="1" s="1"/>
  <c r="Y27" i="1"/>
  <c r="Y29" i="1" s="1"/>
  <c r="X27" i="1"/>
  <c r="X29" i="1" s="1"/>
  <c r="W27" i="1"/>
  <c r="W29" i="1" s="1"/>
  <c r="V27" i="1"/>
  <c r="V29" i="1" s="1"/>
  <c r="U27" i="1"/>
  <c r="U29" i="1" s="1"/>
  <c r="T27" i="1"/>
  <c r="T29" i="1" s="1"/>
  <c r="S27" i="1"/>
  <c r="S29" i="1" s="1"/>
  <c r="R27" i="1"/>
  <c r="R29" i="1" s="1"/>
  <c r="Q27" i="1"/>
  <c r="Q29" i="1" s="1"/>
  <c r="P27" i="1"/>
  <c r="P29" i="1" s="1"/>
  <c r="O27" i="1"/>
  <c r="O29" i="1" s="1"/>
  <c r="N27" i="1"/>
  <c r="N29" i="1" s="1"/>
  <c r="M27" i="1"/>
  <c r="M29" i="1" s="1"/>
  <c r="L27" i="1"/>
  <c r="L29" i="1" s="1"/>
  <c r="K27" i="1"/>
  <c r="K29" i="1" s="1"/>
  <c r="J27" i="1"/>
  <c r="J29" i="1" s="1"/>
  <c r="I27" i="1"/>
  <c r="I29" i="1" s="1"/>
  <c r="H27" i="1"/>
  <c r="H29" i="1" s="1"/>
  <c r="G27" i="1"/>
  <c r="G29" i="1" s="1"/>
  <c r="F27" i="1"/>
  <c r="F29" i="1" s="1"/>
  <c r="E27" i="1"/>
  <c r="E29" i="1" s="1"/>
  <c r="D27" i="1"/>
  <c r="D29" i="1" s="1"/>
  <c r="C27" i="1"/>
  <c r="C29" i="1" s="1"/>
  <c r="B27" i="1"/>
  <c r="B28" i="1"/>
  <c r="AO29" i="9" l="1"/>
  <c r="BJ29" i="9" s="1"/>
  <c r="AZ29" i="1"/>
  <c r="AY29" i="1"/>
  <c r="AU29" i="1"/>
  <c r="BB29" i="1"/>
  <c r="BC29" i="1"/>
  <c r="AM29" i="9"/>
  <c r="BH29" i="9" s="1"/>
  <c r="BF27" i="1"/>
  <c r="BI29" i="9"/>
  <c r="AO27" i="1"/>
  <c r="AO29" i="1" s="1"/>
  <c r="BE27" i="1"/>
  <c r="BA29" i="1"/>
  <c r="BG28" i="1"/>
  <c r="BJ28" i="1" s="1"/>
  <c r="BF28" i="1"/>
  <c r="BI28" i="1" s="1"/>
  <c r="AM27" i="1"/>
  <c r="AM29" i="1" s="1"/>
  <c r="BG27" i="1"/>
  <c r="AI29" i="1"/>
  <c r="AN27" i="1"/>
  <c r="AN29" i="1" s="1"/>
  <c r="AT29" i="1"/>
  <c r="AV29" i="1"/>
  <c r="BD29" i="1"/>
  <c r="AS29" i="1"/>
  <c r="AW29" i="1"/>
  <c r="AX29" i="1"/>
  <c r="BE28" i="1"/>
  <c r="BH28" i="1" s="1"/>
  <c r="BJ27" i="1" l="1"/>
  <c r="BJ29" i="1" s="1"/>
  <c r="BF29" i="1"/>
  <c r="BH27" i="1"/>
  <c r="BH29" i="1" s="1"/>
  <c r="BE29" i="1"/>
  <c r="BG29" i="1"/>
  <c r="BI27" i="1"/>
  <c r="BI29" i="1" s="1"/>
  <c r="BD25" i="9"/>
  <c r="BC25" i="9"/>
  <c r="BB25" i="9"/>
  <c r="BD24" i="9"/>
  <c r="BC24" i="9"/>
  <c r="BB24" i="9"/>
  <c r="BA25" i="9"/>
  <c r="AZ25" i="9"/>
  <c r="AY25" i="9"/>
  <c r="BA24" i="9"/>
  <c r="AZ24" i="9"/>
  <c r="AY24" i="9"/>
  <c r="AX25" i="9"/>
  <c r="AW25" i="9"/>
  <c r="AV25" i="9"/>
  <c r="AX24" i="9"/>
  <c r="AW24" i="9"/>
  <c r="AV24" i="9"/>
  <c r="AS24" i="9"/>
  <c r="AT24" i="9"/>
  <c r="AU24" i="9"/>
  <c r="AS25" i="9"/>
  <c r="AT25" i="9"/>
  <c r="AU25" i="9"/>
  <c r="B25" i="9"/>
  <c r="B24" i="9"/>
  <c r="AR25" i="9"/>
  <c r="AQ25" i="9"/>
  <c r="AP25" i="9"/>
  <c r="A24" i="9"/>
  <c r="AR24" i="9"/>
  <c r="AR26" i="9" s="1"/>
  <c r="AQ24" i="9"/>
  <c r="AQ26" i="9" s="1"/>
  <c r="AP24" i="9"/>
  <c r="AR22" i="9"/>
  <c r="AQ22" i="9"/>
  <c r="AP22" i="9"/>
  <c r="AR21" i="9"/>
  <c r="AQ21" i="9"/>
  <c r="AP21" i="9"/>
  <c r="AR19" i="9"/>
  <c r="AQ19" i="9"/>
  <c r="AP19" i="9"/>
  <c r="AR18" i="9"/>
  <c r="AQ18" i="9"/>
  <c r="AP18" i="9"/>
  <c r="AR16" i="9"/>
  <c r="AQ16" i="9"/>
  <c r="AP16" i="9"/>
  <c r="AR15" i="9"/>
  <c r="AQ15" i="9"/>
  <c r="AP15" i="9"/>
  <c r="AP13" i="9"/>
  <c r="AQ13" i="9"/>
  <c r="AR13" i="9"/>
  <c r="AR12" i="9"/>
  <c r="AQ12" i="9"/>
  <c r="AP12" i="9"/>
  <c r="AR10" i="9"/>
  <c r="AQ10" i="9"/>
  <c r="AP10" i="9"/>
  <c r="AR9" i="9"/>
  <c r="AQ9" i="9"/>
  <c r="AP9" i="9"/>
  <c r="Q25" i="9"/>
  <c r="P25" i="9"/>
  <c r="O25" i="9"/>
  <c r="N25" i="9"/>
  <c r="M25" i="9"/>
  <c r="L25" i="9"/>
  <c r="K25" i="9"/>
  <c r="J25" i="9"/>
  <c r="I25" i="9"/>
  <c r="H25" i="9"/>
  <c r="G25" i="9"/>
  <c r="F25" i="9"/>
  <c r="E25" i="9"/>
  <c r="D25" i="9"/>
  <c r="C25" i="9"/>
  <c r="AL25" i="9"/>
  <c r="AK25" i="9"/>
  <c r="AJ25" i="9"/>
  <c r="AI25" i="9"/>
  <c r="AH25" i="9"/>
  <c r="AG25" i="9"/>
  <c r="AF25" i="9"/>
  <c r="AE25" i="9"/>
  <c r="AD25" i="9"/>
  <c r="AC25" i="9"/>
  <c r="AB25" i="9"/>
  <c r="AA25" i="9"/>
  <c r="Z25" i="9"/>
  <c r="Y25" i="9"/>
  <c r="X25" i="9"/>
  <c r="W25" i="9"/>
  <c r="V25" i="9"/>
  <c r="U25" i="9"/>
  <c r="T25" i="9"/>
  <c r="S25" i="9"/>
  <c r="R25" i="9"/>
  <c r="AL24" i="9"/>
  <c r="AK24" i="9"/>
  <c r="AJ24" i="9"/>
  <c r="AI24" i="9"/>
  <c r="AH24" i="9"/>
  <c r="AG24" i="9"/>
  <c r="AF24" i="9"/>
  <c r="AE24" i="9"/>
  <c r="AD24" i="9"/>
  <c r="AC24" i="9"/>
  <c r="AB24" i="9"/>
  <c r="AA24" i="9"/>
  <c r="Z24" i="9"/>
  <c r="Y24" i="9"/>
  <c r="X24" i="9"/>
  <c r="W24" i="9"/>
  <c r="V24" i="9"/>
  <c r="U24" i="9"/>
  <c r="T24" i="9"/>
  <c r="S24" i="9"/>
  <c r="R24" i="9"/>
  <c r="Q24" i="9"/>
  <c r="P24" i="9"/>
  <c r="O24" i="9"/>
  <c r="N24" i="9"/>
  <c r="M24" i="9"/>
  <c r="L24" i="9"/>
  <c r="K24" i="9"/>
  <c r="J24" i="9"/>
  <c r="I24" i="9"/>
  <c r="H24" i="9"/>
  <c r="G24" i="9"/>
  <c r="F24" i="9"/>
  <c r="E24" i="9"/>
  <c r="D24" i="9"/>
  <c r="C24" i="9"/>
  <c r="AP26" i="9" l="1"/>
  <c r="AB26" i="9"/>
  <c r="AF26" i="9"/>
  <c r="AP11" i="9"/>
  <c r="AP17" i="9"/>
  <c r="AR20" i="9"/>
  <c r="AP23" i="9"/>
  <c r="U26" i="9"/>
  <c r="AK26" i="9"/>
  <c r="AP14" i="9"/>
  <c r="AX26" i="9"/>
  <c r="AP20" i="9"/>
  <c r="AR23" i="9"/>
  <c r="AG26" i="9"/>
  <c r="AQ14" i="9"/>
  <c r="AQ17" i="9"/>
  <c r="AY26" i="9"/>
  <c r="BD26" i="9"/>
  <c r="AZ26" i="9"/>
  <c r="K26" i="9"/>
  <c r="O26" i="9"/>
  <c r="S26" i="9"/>
  <c r="W26" i="9"/>
  <c r="AA26" i="9"/>
  <c r="AE26" i="9"/>
  <c r="AI26" i="9"/>
  <c r="AR11" i="9"/>
  <c r="AW26" i="9"/>
  <c r="I26" i="9"/>
  <c r="M26" i="9"/>
  <c r="Q26" i="9"/>
  <c r="Y26" i="9"/>
  <c r="AC26" i="9"/>
  <c r="T26" i="9"/>
  <c r="X26" i="9"/>
  <c r="AJ26" i="9"/>
  <c r="H26" i="9"/>
  <c r="L26" i="9"/>
  <c r="P26" i="9"/>
  <c r="AR14" i="9"/>
  <c r="BF25" i="9"/>
  <c r="BG25" i="9"/>
  <c r="BE25" i="9"/>
  <c r="C26" i="9"/>
  <c r="AM24" i="9"/>
  <c r="AN24" i="9"/>
  <c r="G26" i="9"/>
  <c r="AM25" i="9"/>
  <c r="AR17" i="9"/>
  <c r="AO24" i="9"/>
  <c r="E26" i="9"/>
  <c r="D26" i="9"/>
  <c r="AN25" i="9"/>
  <c r="F26" i="9"/>
  <c r="J26" i="9"/>
  <c r="N26" i="9"/>
  <c r="R26" i="9"/>
  <c r="V26" i="9"/>
  <c r="Z26" i="9"/>
  <c r="AD26" i="9"/>
  <c r="AH26" i="9"/>
  <c r="AL26" i="9"/>
  <c r="AO25" i="9"/>
  <c r="AQ11" i="9"/>
  <c r="AQ20" i="9"/>
  <c r="AQ23" i="9"/>
  <c r="BB26" i="9"/>
  <c r="AT26" i="9"/>
  <c r="BC26" i="9"/>
  <c r="AS26" i="9"/>
  <c r="BA26" i="9"/>
  <c r="BF24" i="9"/>
  <c r="AV26" i="9"/>
  <c r="BE24" i="9"/>
  <c r="AU26" i="9"/>
  <c r="BG24" i="9"/>
  <c r="AR25" i="1"/>
  <c r="AQ25" i="1"/>
  <c r="AP25" i="1"/>
  <c r="AR24" i="1"/>
  <c r="AQ24" i="1"/>
  <c r="AP24" i="1"/>
  <c r="AR22" i="1"/>
  <c r="AQ22" i="1"/>
  <c r="AP22" i="1"/>
  <c r="AR21" i="1"/>
  <c r="AQ21" i="1"/>
  <c r="AP21" i="1"/>
  <c r="AR19" i="1"/>
  <c r="AQ19" i="1"/>
  <c r="AP19" i="1"/>
  <c r="AR18" i="1"/>
  <c r="AQ18" i="1"/>
  <c r="AP18" i="1"/>
  <c r="AR16" i="1"/>
  <c r="AQ16" i="1"/>
  <c r="AP16" i="1"/>
  <c r="AR15" i="1"/>
  <c r="AQ15" i="1"/>
  <c r="AP15" i="1"/>
  <c r="AR13" i="1"/>
  <c r="AQ13" i="1"/>
  <c r="AP13" i="1"/>
  <c r="AR12" i="1"/>
  <c r="AQ12" i="1"/>
  <c r="AP12" i="1"/>
  <c r="AR10" i="1"/>
  <c r="AQ10" i="1"/>
  <c r="AP10" i="1"/>
  <c r="AR9" i="1"/>
  <c r="AQ9" i="1"/>
  <c r="AP9" i="1"/>
  <c r="AR7" i="1"/>
  <c r="AQ7" i="1"/>
  <c r="AP7" i="1"/>
  <c r="AR6" i="1"/>
  <c r="AQ6" i="1"/>
  <c r="AP6" i="1"/>
  <c r="AR7" i="9"/>
  <c r="AQ7" i="9"/>
  <c r="AP7" i="9"/>
  <c r="AR6" i="9"/>
  <c r="AQ6" i="9"/>
  <c r="AP6" i="9"/>
  <c r="BH24" i="9" l="1"/>
  <c r="BJ25" i="9"/>
  <c r="AQ8" i="9"/>
  <c r="BH25" i="9"/>
  <c r="BJ24" i="9"/>
  <c r="AP8" i="1"/>
  <c r="BG26" i="9"/>
  <c r="BI25" i="9"/>
  <c r="AR8" i="9"/>
  <c r="AN26" i="9"/>
  <c r="BE26" i="9"/>
  <c r="AO26" i="9"/>
  <c r="AM26" i="9"/>
  <c r="AP8" i="9"/>
  <c r="AP11" i="1"/>
  <c r="BI24" i="9"/>
  <c r="BF26" i="9"/>
  <c r="AQ8" i="1"/>
  <c r="AR14" i="1"/>
  <c r="AR26" i="1"/>
  <c r="AQ11" i="1"/>
  <c r="AQ23" i="1"/>
  <c r="AP17" i="1"/>
  <c r="AR20" i="1"/>
  <c r="AQ14" i="1"/>
  <c r="AQ20" i="1"/>
  <c r="AQ26" i="1"/>
  <c r="AR11" i="1"/>
  <c r="AR17" i="1"/>
  <c r="AR23" i="1"/>
  <c r="AP26" i="1"/>
  <c r="AQ17" i="1"/>
  <c r="AP23" i="1"/>
  <c r="AR8" i="1"/>
  <c r="AP20" i="1"/>
  <c r="AP14" i="1"/>
  <c r="BD22" i="9"/>
  <c r="BC22" i="9"/>
  <c r="BB22" i="9"/>
  <c r="BA22" i="9"/>
  <c r="AZ22" i="9"/>
  <c r="AY22" i="9"/>
  <c r="AX22" i="9"/>
  <c r="AW22" i="9"/>
  <c r="AV22" i="9"/>
  <c r="AU22" i="9"/>
  <c r="AT22" i="9"/>
  <c r="BD21" i="9"/>
  <c r="BC21" i="9"/>
  <c r="BB21" i="9"/>
  <c r="BA21" i="9"/>
  <c r="AZ21" i="9"/>
  <c r="AY21" i="9"/>
  <c r="AX21" i="9"/>
  <c r="AW21" i="9"/>
  <c r="AV21" i="9"/>
  <c r="AU21" i="9"/>
  <c r="AT21" i="9"/>
  <c r="BD19" i="9"/>
  <c r="BC19" i="9"/>
  <c r="BB19" i="9"/>
  <c r="BA19" i="9"/>
  <c r="AZ19" i="9"/>
  <c r="AY19" i="9"/>
  <c r="AX19" i="9"/>
  <c r="AW19" i="9"/>
  <c r="AV19" i="9"/>
  <c r="AU19" i="9"/>
  <c r="AT19" i="9"/>
  <c r="BD18" i="9"/>
  <c r="BC18" i="9"/>
  <c r="BB18" i="9"/>
  <c r="BA18" i="9"/>
  <c r="AZ18" i="9"/>
  <c r="AY18" i="9"/>
  <c r="AX18" i="9"/>
  <c r="AW18" i="9"/>
  <c r="AV18" i="9"/>
  <c r="AU18" i="9"/>
  <c r="AT18" i="9"/>
  <c r="BD16" i="9"/>
  <c r="BC16" i="9"/>
  <c r="BB16" i="9"/>
  <c r="BA16" i="9"/>
  <c r="AZ16" i="9"/>
  <c r="AY16" i="9"/>
  <c r="AX16" i="9"/>
  <c r="AW16" i="9"/>
  <c r="AV16" i="9"/>
  <c r="AU16" i="9"/>
  <c r="AT16" i="9"/>
  <c r="BD15" i="9"/>
  <c r="BC15" i="9"/>
  <c r="BB15" i="9"/>
  <c r="BA15" i="9"/>
  <c r="AZ15" i="9"/>
  <c r="AY15" i="9"/>
  <c r="AX15" i="9"/>
  <c r="AW15" i="9"/>
  <c r="AV15" i="9"/>
  <c r="AU15" i="9"/>
  <c r="AT15" i="9"/>
  <c r="BD13" i="9"/>
  <c r="BC13" i="9"/>
  <c r="BB13" i="9"/>
  <c r="BA13" i="9"/>
  <c r="AZ13" i="9"/>
  <c r="AY13" i="9"/>
  <c r="AX13" i="9"/>
  <c r="AW13" i="9"/>
  <c r="AV13" i="9"/>
  <c r="AU13" i="9"/>
  <c r="AT13" i="9"/>
  <c r="BD12" i="9"/>
  <c r="BC12" i="9"/>
  <c r="BB12" i="9"/>
  <c r="BA12" i="9"/>
  <c r="AZ12" i="9"/>
  <c r="AY12" i="9"/>
  <c r="AX12" i="9"/>
  <c r="AW12" i="9"/>
  <c r="AV12" i="9"/>
  <c r="AU12" i="9"/>
  <c r="AT12" i="9"/>
  <c r="BD10" i="9"/>
  <c r="BC10" i="9"/>
  <c r="BB10" i="9"/>
  <c r="BA10" i="9"/>
  <c r="AZ10" i="9"/>
  <c r="AY10" i="9"/>
  <c r="AX10" i="9"/>
  <c r="AW10" i="9"/>
  <c r="AV10" i="9"/>
  <c r="AU10" i="9"/>
  <c r="AT10" i="9"/>
  <c r="BD9" i="9"/>
  <c r="BC9" i="9"/>
  <c r="BB9" i="9"/>
  <c r="BA9" i="9"/>
  <c r="AZ9" i="9"/>
  <c r="AY9" i="9"/>
  <c r="AX9" i="9"/>
  <c r="AW9" i="9"/>
  <c r="AV9" i="9"/>
  <c r="AU9" i="9"/>
  <c r="AT9" i="9"/>
  <c r="BD7" i="9"/>
  <c r="BC7" i="9"/>
  <c r="BB7" i="9"/>
  <c r="BA7" i="9"/>
  <c r="AZ7" i="9"/>
  <c r="AY7" i="9"/>
  <c r="AX7" i="9"/>
  <c r="AW7" i="9"/>
  <c r="AV7" i="9"/>
  <c r="AU7" i="9"/>
  <c r="AT7" i="9"/>
  <c r="BD6" i="9"/>
  <c r="BC6" i="9"/>
  <c r="BB6" i="9"/>
  <c r="BA6" i="9"/>
  <c r="AZ6" i="9"/>
  <c r="AY6" i="9"/>
  <c r="AX6" i="9"/>
  <c r="AW6" i="9"/>
  <c r="AV6" i="9"/>
  <c r="AU6" i="9"/>
  <c r="AT6" i="9"/>
  <c r="AS22" i="9"/>
  <c r="AS21" i="9"/>
  <c r="AS19" i="9"/>
  <c r="AS18" i="9"/>
  <c r="AS16" i="9"/>
  <c r="AS15" i="9"/>
  <c r="AS13" i="9"/>
  <c r="AS12" i="9"/>
  <c r="AS10" i="9"/>
  <c r="AS9" i="9"/>
  <c r="AS7" i="9"/>
  <c r="AS6" i="9"/>
  <c r="AL22" i="9"/>
  <c r="AK22" i="9"/>
  <c r="AJ22" i="9"/>
  <c r="AI22" i="9"/>
  <c r="AH22" i="9"/>
  <c r="AG22" i="9"/>
  <c r="AF22" i="9"/>
  <c r="AE22" i="9"/>
  <c r="AD22" i="9"/>
  <c r="AC22" i="9"/>
  <c r="AB22" i="9"/>
  <c r="AA22" i="9"/>
  <c r="Z22" i="9"/>
  <c r="Y22" i="9"/>
  <c r="X22" i="9"/>
  <c r="W22" i="9"/>
  <c r="V22" i="9"/>
  <c r="U22" i="9"/>
  <c r="T22" i="9"/>
  <c r="S22" i="9"/>
  <c r="R22" i="9"/>
  <c r="Q22" i="9"/>
  <c r="P22" i="9"/>
  <c r="O22" i="9"/>
  <c r="N22" i="9"/>
  <c r="M22" i="9"/>
  <c r="L22" i="9"/>
  <c r="K22" i="9"/>
  <c r="J22" i="9"/>
  <c r="I22" i="9"/>
  <c r="AL21" i="9"/>
  <c r="AK21" i="9"/>
  <c r="AJ21" i="9"/>
  <c r="AI21" i="9"/>
  <c r="AH21" i="9"/>
  <c r="AG21" i="9"/>
  <c r="AF21" i="9"/>
  <c r="AE21" i="9"/>
  <c r="AD21" i="9"/>
  <c r="AC21" i="9"/>
  <c r="AB21" i="9"/>
  <c r="AA21" i="9"/>
  <c r="Z21" i="9"/>
  <c r="Y21" i="9"/>
  <c r="X21" i="9"/>
  <c r="W21" i="9"/>
  <c r="V21" i="9"/>
  <c r="U21" i="9"/>
  <c r="T21" i="9"/>
  <c r="S21" i="9"/>
  <c r="R21" i="9"/>
  <c r="Q21" i="9"/>
  <c r="P21" i="9"/>
  <c r="O21" i="9"/>
  <c r="N21" i="9"/>
  <c r="M21" i="9"/>
  <c r="L21" i="9"/>
  <c r="K21" i="9"/>
  <c r="J21" i="9"/>
  <c r="I21" i="9"/>
  <c r="AL19" i="9"/>
  <c r="AK19" i="9"/>
  <c r="AJ19" i="9"/>
  <c r="AI19" i="9"/>
  <c r="AH19" i="9"/>
  <c r="AG19" i="9"/>
  <c r="AF19" i="9"/>
  <c r="AE19" i="9"/>
  <c r="AD19" i="9"/>
  <c r="AC19" i="9"/>
  <c r="AB19" i="9"/>
  <c r="AA19" i="9"/>
  <c r="Z19" i="9"/>
  <c r="Y19" i="9"/>
  <c r="X19" i="9"/>
  <c r="W19" i="9"/>
  <c r="V19" i="9"/>
  <c r="U19" i="9"/>
  <c r="T19" i="9"/>
  <c r="S19" i="9"/>
  <c r="R19" i="9"/>
  <c r="Q19" i="9"/>
  <c r="P19" i="9"/>
  <c r="O19" i="9"/>
  <c r="N19" i="9"/>
  <c r="M19" i="9"/>
  <c r="L19" i="9"/>
  <c r="K19" i="9"/>
  <c r="J19" i="9"/>
  <c r="I19" i="9"/>
  <c r="AL18" i="9"/>
  <c r="AK18" i="9"/>
  <c r="AJ18" i="9"/>
  <c r="AI18" i="9"/>
  <c r="AH18" i="9"/>
  <c r="AG18" i="9"/>
  <c r="AF18" i="9"/>
  <c r="AE18" i="9"/>
  <c r="AD18" i="9"/>
  <c r="AC18" i="9"/>
  <c r="AB18" i="9"/>
  <c r="AA18" i="9"/>
  <c r="Z18" i="9"/>
  <c r="Y18" i="9"/>
  <c r="X18" i="9"/>
  <c r="W18" i="9"/>
  <c r="V18" i="9"/>
  <c r="U18" i="9"/>
  <c r="T18" i="9"/>
  <c r="S18" i="9"/>
  <c r="R18" i="9"/>
  <c r="Q18" i="9"/>
  <c r="P18" i="9"/>
  <c r="O18" i="9"/>
  <c r="N18" i="9"/>
  <c r="M18" i="9"/>
  <c r="L18" i="9"/>
  <c r="K18" i="9"/>
  <c r="J18" i="9"/>
  <c r="I18" i="9"/>
  <c r="AL16" i="9"/>
  <c r="AK16" i="9"/>
  <c r="AJ16" i="9"/>
  <c r="AI16" i="9"/>
  <c r="AH16" i="9"/>
  <c r="AG16" i="9"/>
  <c r="AF16" i="9"/>
  <c r="AE16" i="9"/>
  <c r="AD16" i="9"/>
  <c r="AC16" i="9"/>
  <c r="AB16" i="9"/>
  <c r="AA16" i="9"/>
  <c r="Z16" i="9"/>
  <c r="Y16" i="9"/>
  <c r="X16" i="9"/>
  <c r="W16" i="9"/>
  <c r="V16" i="9"/>
  <c r="U16" i="9"/>
  <c r="T16" i="9"/>
  <c r="S16" i="9"/>
  <c r="R16" i="9"/>
  <c r="Q16" i="9"/>
  <c r="P16" i="9"/>
  <c r="O16" i="9"/>
  <c r="N16" i="9"/>
  <c r="M16" i="9"/>
  <c r="L16" i="9"/>
  <c r="K16" i="9"/>
  <c r="J16" i="9"/>
  <c r="I16" i="9"/>
  <c r="AL15" i="9"/>
  <c r="AK15" i="9"/>
  <c r="AJ15" i="9"/>
  <c r="AI15" i="9"/>
  <c r="AH15" i="9"/>
  <c r="AG15" i="9"/>
  <c r="AF15" i="9"/>
  <c r="AE15" i="9"/>
  <c r="AD15" i="9"/>
  <c r="AC15" i="9"/>
  <c r="AB15" i="9"/>
  <c r="AA15" i="9"/>
  <c r="Z15" i="9"/>
  <c r="Y15" i="9"/>
  <c r="X15" i="9"/>
  <c r="W15" i="9"/>
  <c r="V15" i="9"/>
  <c r="U15" i="9"/>
  <c r="T15" i="9"/>
  <c r="S15" i="9"/>
  <c r="R15" i="9"/>
  <c r="Q15" i="9"/>
  <c r="P15" i="9"/>
  <c r="O15" i="9"/>
  <c r="N15" i="9"/>
  <c r="M15" i="9"/>
  <c r="L15" i="9"/>
  <c r="K15" i="9"/>
  <c r="J15" i="9"/>
  <c r="I15" i="9"/>
  <c r="AL13" i="9"/>
  <c r="AK13" i="9"/>
  <c r="AJ13" i="9"/>
  <c r="AI13" i="9"/>
  <c r="AH13" i="9"/>
  <c r="AG13" i="9"/>
  <c r="AF13" i="9"/>
  <c r="AE13" i="9"/>
  <c r="AD13" i="9"/>
  <c r="AC13" i="9"/>
  <c r="AB13" i="9"/>
  <c r="AA13" i="9"/>
  <c r="Z13" i="9"/>
  <c r="Y13" i="9"/>
  <c r="X13" i="9"/>
  <c r="W13" i="9"/>
  <c r="V13" i="9"/>
  <c r="U13" i="9"/>
  <c r="T13" i="9"/>
  <c r="S13" i="9"/>
  <c r="R13" i="9"/>
  <c r="Q13" i="9"/>
  <c r="P13" i="9"/>
  <c r="O13" i="9"/>
  <c r="N13" i="9"/>
  <c r="M13" i="9"/>
  <c r="L13" i="9"/>
  <c r="K13" i="9"/>
  <c r="J13" i="9"/>
  <c r="I13" i="9"/>
  <c r="AL12" i="9"/>
  <c r="AK12" i="9"/>
  <c r="AJ12" i="9"/>
  <c r="AI12" i="9"/>
  <c r="AH12" i="9"/>
  <c r="AG12" i="9"/>
  <c r="AF12" i="9"/>
  <c r="AE12" i="9"/>
  <c r="AD12" i="9"/>
  <c r="AC12" i="9"/>
  <c r="AB12" i="9"/>
  <c r="AA12" i="9"/>
  <c r="Z12" i="9"/>
  <c r="Y12" i="9"/>
  <c r="X12" i="9"/>
  <c r="W12" i="9"/>
  <c r="V12" i="9"/>
  <c r="U12" i="9"/>
  <c r="T12" i="9"/>
  <c r="S12" i="9"/>
  <c r="R12" i="9"/>
  <c r="Q12" i="9"/>
  <c r="P12" i="9"/>
  <c r="O12" i="9"/>
  <c r="N12" i="9"/>
  <c r="M12" i="9"/>
  <c r="L12" i="9"/>
  <c r="K12" i="9"/>
  <c r="J12" i="9"/>
  <c r="I12" i="9"/>
  <c r="AL10" i="9"/>
  <c r="AK10" i="9"/>
  <c r="AJ10" i="9"/>
  <c r="AI10" i="9"/>
  <c r="AH10" i="9"/>
  <c r="AG10" i="9"/>
  <c r="AF10" i="9"/>
  <c r="AE10" i="9"/>
  <c r="AD10" i="9"/>
  <c r="AC10" i="9"/>
  <c r="AB10" i="9"/>
  <c r="AA10" i="9"/>
  <c r="Z10" i="9"/>
  <c r="Y10" i="9"/>
  <c r="X10" i="9"/>
  <c r="W10" i="9"/>
  <c r="V10" i="9"/>
  <c r="U10" i="9"/>
  <c r="T10" i="9"/>
  <c r="S10" i="9"/>
  <c r="R10" i="9"/>
  <c r="Q10" i="9"/>
  <c r="P10" i="9"/>
  <c r="O10" i="9"/>
  <c r="N10" i="9"/>
  <c r="M10" i="9"/>
  <c r="L10" i="9"/>
  <c r="K10" i="9"/>
  <c r="J10" i="9"/>
  <c r="I10" i="9"/>
  <c r="AL9" i="9"/>
  <c r="AK9" i="9"/>
  <c r="AJ9" i="9"/>
  <c r="AI9" i="9"/>
  <c r="AH9" i="9"/>
  <c r="AG9" i="9"/>
  <c r="AF9" i="9"/>
  <c r="AE9" i="9"/>
  <c r="AD9" i="9"/>
  <c r="AC9" i="9"/>
  <c r="AB9" i="9"/>
  <c r="AA9" i="9"/>
  <c r="Z9" i="9"/>
  <c r="Y9" i="9"/>
  <c r="X9" i="9"/>
  <c r="W9" i="9"/>
  <c r="V9" i="9"/>
  <c r="U9" i="9"/>
  <c r="T9" i="9"/>
  <c r="S9" i="9"/>
  <c r="R9" i="9"/>
  <c r="Q9" i="9"/>
  <c r="P9" i="9"/>
  <c r="O9" i="9"/>
  <c r="N9" i="9"/>
  <c r="M9" i="9"/>
  <c r="L9" i="9"/>
  <c r="K9" i="9"/>
  <c r="J9" i="9"/>
  <c r="I9" i="9"/>
  <c r="AL7" i="9"/>
  <c r="AK7" i="9"/>
  <c r="AJ7" i="9"/>
  <c r="AI7" i="9"/>
  <c r="AH7" i="9"/>
  <c r="AG7" i="9"/>
  <c r="AF7" i="9"/>
  <c r="AE7" i="9"/>
  <c r="AD7" i="9"/>
  <c r="AC7" i="9"/>
  <c r="AB7" i="9"/>
  <c r="AA7" i="9"/>
  <c r="Z7" i="9"/>
  <c r="Y7" i="9"/>
  <c r="X7" i="9"/>
  <c r="W7" i="9"/>
  <c r="V7" i="9"/>
  <c r="U7" i="9"/>
  <c r="T7" i="9"/>
  <c r="S7" i="9"/>
  <c r="R7" i="9"/>
  <c r="Q7" i="9"/>
  <c r="P7" i="9"/>
  <c r="O7" i="9"/>
  <c r="N7" i="9"/>
  <c r="M7" i="9"/>
  <c r="L7" i="9"/>
  <c r="K7" i="9"/>
  <c r="J7" i="9"/>
  <c r="I7" i="9"/>
  <c r="AL6" i="9"/>
  <c r="AK6" i="9"/>
  <c r="AJ6" i="9"/>
  <c r="AI6" i="9"/>
  <c r="AH6" i="9"/>
  <c r="AG6" i="9"/>
  <c r="AF6" i="9"/>
  <c r="AE6" i="9"/>
  <c r="AD6" i="9"/>
  <c r="AC6" i="9"/>
  <c r="AB6" i="9"/>
  <c r="AA6" i="9"/>
  <c r="Z6" i="9"/>
  <c r="Y6" i="9"/>
  <c r="X6" i="9"/>
  <c r="W6" i="9"/>
  <c r="V6" i="9"/>
  <c r="U6" i="9"/>
  <c r="T6" i="9"/>
  <c r="S6" i="9"/>
  <c r="R6" i="9"/>
  <c r="Q6" i="9"/>
  <c r="P6" i="9"/>
  <c r="O6" i="9"/>
  <c r="N6" i="9"/>
  <c r="M6" i="9"/>
  <c r="L6" i="9"/>
  <c r="K6" i="9"/>
  <c r="J6" i="9"/>
  <c r="I6" i="9"/>
  <c r="H22" i="9"/>
  <c r="G22" i="9"/>
  <c r="F22" i="9"/>
  <c r="H21" i="9"/>
  <c r="G21" i="9"/>
  <c r="F21" i="9"/>
  <c r="H19" i="9"/>
  <c r="G19" i="9"/>
  <c r="F19" i="9"/>
  <c r="H18" i="9"/>
  <c r="G18" i="9"/>
  <c r="F18" i="9"/>
  <c r="H16" i="9"/>
  <c r="G16" i="9"/>
  <c r="F16" i="9"/>
  <c r="H15" i="9"/>
  <c r="G15" i="9"/>
  <c r="F15" i="9"/>
  <c r="H13" i="9"/>
  <c r="G13" i="9"/>
  <c r="F13" i="9"/>
  <c r="H12" i="9"/>
  <c r="G12" i="9"/>
  <c r="F12" i="9"/>
  <c r="H10" i="9"/>
  <c r="G10" i="9"/>
  <c r="F10" i="9"/>
  <c r="H9" i="9"/>
  <c r="G9" i="9"/>
  <c r="F9" i="9"/>
  <c r="H7" i="9"/>
  <c r="G7" i="9"/>
  <c r="F7" i="9"/>
  <c r="H6" i="9"/>
  <c r="G6" i="9"/>
  <c r="F6" i="9"/>
  <c r="E22" i="9"/>
  <c r="E21" i="9"/>
  <c r="E19" i="9"/>
  <c r="E18" i="9"/>
  <c r="E16" i="9"/>
  <c r="E15" i="9"/>
  <c r="E13" i="9"/>
  <c r="E12" i="9"/>
  <c r="E10" i="9"/>
  <c r="E9" i="9"/>
  <c r="E7" i="9"/>
  <c r="E6" i="9"/>
  <c r="D22" i="9"/>
  <c r="D21" i="9"/>
  <c r="D19" i="9"/>
  <c r="D18" i="9"/>
  <c r="D16" i="9"/>
  <c r="D15" i="9"/>
  <c r="D13" i="9"/>
  <c r="D12" i="9"/>
  <c r="D10" i="9"/>
  <c r="D9" i="9"/>
  <c r="D7" i="9"/>
  <c r="D6" i="9"/>
  <c r="C22" i="9"/>
  <c r="C21" i="9"/>
  <c r="C19" i="9"/>
  <c r="C18" i="9"/>
  <c r="C16" i="9"/>
  <c r="C15" i="9"/>
  <c r="C13" i="9"/>
  <c r="C12" i="9"/>
  <c r="C10" i="9"/>
  <c r="C9" i="9"/>
  <c r="C7" i="9"/>
  <c r="C6" i="9"/>
  <c r="B22" i="9"/>
  <c r="B21" i="9"/>
  <c r="B19" i="9"/>
  <c r="B18" i="9"/>
  <c r="B16" i="9"/>
  <c r="B15" i="9"/>
  <c r="B13" i="9"/>
  <c r="B12" i="9"/>
  <c r="B10" i="9"/>
  <c r="B9" i="9"/>
  <c r="B7" i="9"/>
  <c r="B6" i="9"/>
  <c r="A21" i="9"/>
  <c r="A18" i="9"/>
  <c r="A15" i="9"/>
  <c r="A12" i="9"/>
  <c r="A9" i="9"/>
  <c r="A6" i="9"/>
  <c r="BD5" i="9"/>
  <c r="BC5" i="9"/>
  <c r="BB5" i="9"/>
  <c r="AP5" i="9"/>
  <c r="BD25" i="1"/>
  <c r="BC25" i="1"/>
  <c r="BB25" i="1"/>
  <c r="BD24" i="1"/>
  <c r="BC24" i="1"/>
  <c r="BB24" i="1"/>
  <c r="BD22" i="1"/>
  <c r="BC22" i="1"/>
  <c r="BB22" i="1"/>
  <c r="BD21" i="1"/>
  <c r="BC21" i="1"/>
  <c r="BB21" i="1"/>
  <c r="BD19" i="1"/>
  <c r="BC19" i="1"/>
  <c r="BB19" i="1"/>
  <c r="BD18" i="1"/>
  <c r="BC18" i="1"/>
  <c r="BB18" i="1"/>
  <c r="BD16" i="1"/>
  <c r="BC16" i="1"/>
  <c r="BB16" i="1"/>
  <c r="BD15" i="1"/>
  <c r="BC15" i="1"/>
  <c r="BB15" i="1"/>
  <c r="BD13" i="1"/>
  <c r="BC13" i="1"/>
  <c r="BB13" i="1"/>
  <c r="BD12" i="1"/>
  <c r="BC12" i="1"/>
  <c r="BB12" i="1"/>
  <c r="BD10" i="1"/>
  <c r="BC10" i="1"/>
  <c r="BB10" i="1"/>
  <c r="BD9" i="1"/>
  <c r="BC9" i="1"/>
  <c r="BB9" i="1"/>
  <c r="BD7" i="1"/>
  <c r="BC7" i="1"/>
  <c r="BB7" i="1"/>
  <c r="BD6" i="1"/>
  <c r="BC6" i="1"/>
  <c r="BB6" i="1"/>
  <c r="BA25" i="1"/>
  <c r="AZ25" i="1"/>
  <c r="AY25" i="1"/>
  <c r="BA24" i="1"/>
  <c r="AZ24" i="1"/>
  <c r="AY24" i="1"/>
  <c r="BA22" i="1"/>
  <c r="AZ22" i="1"/>
  <c r="AY22" i="1"/>
  <c r="BA21" i="1"/>
  <c r="AZ21" i="1"/>
  <c r="AY21" i="1"/>
  <c r="BA19" i="1"/>
  <c r="AZ19" i="1"/>
  <c r="AY19" i="1"/>
  <c r="BA18" i="1"/>
  <c r="AZ18" i="1"/>
  <c r="AY18" i="1"/>
  <c r="BA16" i="1"/>
  <c r="AZ16" i="1"/>
  <c r="AY16" i="1"/>
  <c r="BA15" i="1"/>
  <c r="AZ15" i="1"/>
  <c r="AY15" i="1"/>
  <c r="BA13" i="1"/>
  <c r="AZ13" i="1"/>
  <c r="AY13" i="1"/>
  <c r="BA12" i="1"/>
  <c r="AZ12" i="1"/>
  <c r="AY12" i="1"/>
  <c r="BA10" i="1"/>
  <c r="AZ10" i="1"/>
  <c r="AY10" i="1"/>
  <c r="BA9" i="1"/>
  <c r="AZ9" i="1"/>
  <c r="AY9" i="1"/>
  <c r="BA7" i="1"/>
  <c r="AZ7" i="1"/>
  <c r="AY7" i="1"/>
  <c r="BA6" i="1"/>
  <c r="AZ6" i="1"/>
  <c r="AY6" i="1"/>
  <c r="AX25" i="1"/>
  <c r="AW25" i="1"/>
  <c r="AV25" i="1"/>
  <c r="AX24" i="1"/>
  <c r="AW24" i="1"/>
  <c r="AV24" i="1"/>
  <c r="AX22" i="1"/>
  <c r="AW22" i="1"/>
  <c r="AV22" i="1"/>
  <c r="AX21" i="1"/>
  <c r="AW21" i="1"/>
  <c r="AV21" i="1"/>
  <c r="AX19" i="1"/>
  <c r="AW19" i="1"/>
  <c r="AV19" i="1"/>
  <c r="AX18" i="1"/>
  <c r="AW18" i="1"/>
  <c r="AV18" i="1"/>
  <c r="AX16" i="1"/>
  <c r="AW16" i="1"/>
  <c r="AV16" i="1"/>
  <c r="AX15" i="1"/>
  <c r="AW15" i="1"/>
  <c r="AV15" i="1"/>
  <c r="AX13" i="1"/>
  <c r="AW13" i="1"/>
  <c r="AV13" i="1"/>
  <c r="AX12" i="1"/>
  <c r="AW12" i="1"/>
  <c r="AV12" i="1"/>
  <c r="AX10" i="1"/>
  <c r="AW10" i="1"/>
  <c r="AV10" i="1"/>
  <c r="AX9" i="1"/>
  <c r="AW9" i="1"/>
  <c r="AV9" i="1"/>
  <c r="AX7" i="1"/>
  <c r="AW7" i="1"/>
  <c r="AV7" i="1"/>
  <c r="AX6" i="1"/>
  <c r="AW6" i="1"/>
  <c r="AV6" i="1"/>
  <c r="AU25" i="1"/>
  <c r="AU24" i="1"/>
  <c r="AU22" i="1"/>
  <c r="AU21" i="1"/>
  <c r="AU19" i="1"/>
  <c r="AU18" i="1"/>
  <c r="AU16" i="1"/>
  <c r="AU15" i="1"/>
  <c r="AU13" i="1"/>
  <c r="AU12" i="1"/>
  <c r="AU10" i="1"/>
  <c r="AU9" i="1"/>
  <c r="AU7" i="1"/>
  <c r="AU6" i="1"/>
  <c r="AT25" i="1"/>
  <c r="AT24" i="1"/>
  <c r="AT22" i="1"/>
  <c r="AT21" i="1"/>
  <c r="AT19" i="1"/>
  <c r="AT18" i="1"/>
  <c r="AT16" i="1"/>
  <c r="AT15" i="1"/>
  <c r="AT13" i="1"/>
  <c r="AT12" i="1"/>
  <c r="AT10" i="1"/>
  <c r="AT9" i="1"/>
  <c r="AT7" i="1"/>
  <c r="AT6" i="1"/>
  <c r="AS25" i="1"/>
  <c r="AS24" i="1"/>
  <c r="AS22" i="1"/>
  <c r="AS21" i="1"/>
  <c r="AS19" i="1"/>
  <c r="AS18" i="1"/>
  <c r="AS16" i="1"/>
  <c r="AS15" i="1"/>
  <c r="AS13" i="1"/>
  <c r="AS12" i="1"/>
  <c r="AS10" i="1"/>
  <c r="AS9" i="1"/>
  <c r="AS7" i="1"/>
  <c r="AS6" i="1"/>
  <c r="AL25" i="1"/>
  <c r="AK25" i="1"/>
  <c r="AJ25" i="1"/>
  <c r="AI25" i="1"/>
  <c r="AH25" i="1"/>
  <c r="AG25" i="1"/>
  <c r="AF25" i="1"/>
  <c r="AE25" i="1"/>
  <c r="AD25" i="1"/>
  <c r="AC25" i="1"/>
  <c r="AB25" i="1"/>
  <c r="AA25" i="1"/>
  <c r="Z25" i="1"/>
  <c r="Y25" i="1"/>
  <c r="X25" i="1"/>
  <c r="W25" i="1"/>
  <c r="V25" i="1"/>
  <c r="U25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AL24" i="1"/>
  <c r="AK24" i="1"/>
  <c r="AJ24" i="1"/>
  <c r="AI24" i="1"/>
  <c r="AH24" i="1"/>
  <c r="AG24" i="1"/>
  <c r="AF24" i="1"/>
  <c r="AE24" i="1"/>
  <c r="AD24" i="1"/>
  <c r="AC24" i="1"/>
  <c r="AB24" i="1"/>
  <c r="AA24" i="1"/>
  <c r="Z24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AL22" i="1"/>
  <c r="AK22" i="1"/>
  <c r="AJ22" i="1"/>
  <c r="AI22" i="1"/>
  <c r="AH22" i="1"/>
  <c r="AG22" i="1"/>
  <c r="AF22" i="1"/>
  <c r="AE22" i="1"/>
  <c r="AD22" i="1"/>
  <c r="AC22" i="1"/>
  <c r="AB22" i="1"/>
  <c r="AA22" i="1"/>
  <c r="Z22" i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AL21" i="1"/>
  <c r="AK21" i="1"/>
  <c r="AJ21" i="1"/>
  <c r="AI21" i="1"/>
  <c r="AH21" i="1"/>
  <c r="AG21" i="1"/>
  <c r="AF21" i="1"/>
  <c r="AE21" i="1"/>
  <c r="AD21" i="1"/>
  <c r="AC21" i="1"/>
  <c r="AB21" i="1"/>
  <c r="AA21" i="1"/>
  <c r="Z21" i="1"/>
  <c r="Y21" i="1"/>
  <c r="X21" i="1"/>
  <c r="W21" i="1"/>
  <c r="V21" i="1"/>
  <c r="U21" i="1"/>
  <c r="T21" i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AL19" i="1"/>
  <c r="AK19" i="1"/>
  <c r="AJ19" i="1"/>
  <c r="AI19" i="1"/>
  <c r="AH19" i="1"/>
  <c r="AG19" i="1"/>
  <c r="AF19" i="1"/>
  <c r="AE19" i="1"/>
  <c r="AD19" i="1"/>
  <c r="AC19" i="1"/>
  <c r="AB19" i="1"/>
  <c r="AA19" i="1"/>
  <c r="Z19" i="1"/>
  <c r="Y19" i="1"/>
  <c r="X19" i="1"/>
  <c r="W19" i="1"/>
  <c r="V19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AL18" i="1"/>
  <c r="AK18" i="1"/>
  <c r="AJ18" i="1"/>
  <c r="AI18" i="1"/>
  <c r="AH18" i="1"/>
  <c r="AG18" i="1"/>
  <c r="AF18" i="1"/>
  <c r="AE18" i="1"/>
  <c r="AD18" i="1"/>
  <c r="AC18" i="1"/>
  <c r="AB18" i="1"/>
  <c r="AA18" i="1"/>
  <c r="Z18" i="1"/>
  <c r="Y18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AL16" i="1"/>
  <c r="AK16" i="1"/>
  <c r="AJ16" i="1"/>
  <c r="AI16" i="1"/>
  <c r="AH16" i="1"/>
  <c r="AG16" i="1"/>
  <c r="AF16" i="1"/>
  <c r="AE16" i="1"/>
  <c r="AD16" i="1"/>
  <c r="AC16" i="1"/>
  <c r="AB16" i="1"/>
  <c r="AA16" i="1"/>
  <c r="Z16" i="1"/>
  <c r="Y16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AL15" i="1"/>
  <c r="AK15" i="1"/>
  <c r="AJ15" i="1"/>
  <c r="AI15" i="1"/>
  <c r="AH15" i="1"/>
  <c r="AG15" i="1"/>
  <c r="AF15" i="1"/>
  <c r="AE15" i="1"/>
  <c r="AD15" i="1"/>
  <c r="AC15" i="1"/>
  <c r="AB15" i="1"/>
  <c r="AA15" i="1"/>
  <c r="Z15" i="1"/>
  <c r="Y15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AL13" i="1"/>
  <c r="AK13" i="1"/>
  <c r="AJ13" i="1"/>
  <c r="AI13" i="1"/>
  <c r="AH13" i="1"/>
  <c r="AG13" i="1"/>
  <c r="AF13" i="1"/>
  <c r="AE13" i="1"/>
  <c r="AD13" i="1"/>
  <c r="AC13" i="1"/>
  <c r="AB13" i="1"/>
  <c r="AA13" i="1"/>
  <c r="Z13" i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AL12" i="1"/>
  <c r="AK12" i="1"/>
  <c r="AJ12" i="1"/>
  <c r="AI12" i="1"/>
  <c r="AH12" i="1"/>
  <c r="AG12" i="1"/>
  <c r="AF12" i="1"/>
  <c r="AE12" i="1"/>
  <c r="AD12" i="1"/>
  <c r="AC12" i="1"/>
  <c r="AB12" i="1"/>
  <c r="AA12" i="1"/>
  <c r="Z12" i="1"/>
  <c r="Y12" i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AL10" i="1"/>
  <c r="AK10" i="1"/>
  <c r="AJ10" i="1"/>
  <c r="AI10" i="1"/>
  <c r="AH10" i="1"/>
  <c r="AG10" i="1"/>
  <c r="AF10" i="1"/>
  <c r="AE10" i="1"/>
  <c r="AD10" i="1"/>
  <c r="AC10" i="1"/>
  <c r="AB10" i="1"/>
  <c r="AA10" i="1"/>
  <c r="Z10" i="1"/>
  <c r="Y10" i="1"/>
  <c r="X10" i="1"/>
  <c r="W10" i="1"/>
  <c r="V10" i="1"/>
  <c r="U10" i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AL9" i="1"/>
  <c r="AK9" i="1"/>
  <c r="AJ9" i="1"/>
  <c r="AI9" i="1"/>
  <c r="AH9" i="1"/>
  <c r="AG9" i="1"/>
  <c r="AF9" i="1"/>
  <c r="AE9" i="1"/>
  <c r="AD9" i="1"/>
  <c r="AC9" i="1"/>
  <c r="AB9" i="1"/>
  <c r="AA9" i="1"/>
  <c r="Z9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D9" i="1"/>
  <c r="AL7" i="1"/>
  <c r="AK7" i="1"/>
  <c r="AJ7" i="1"/>
  <c r="AI7" i="1"/>
  <c r="AH7" i="1"/>
  <c r="AG7" i="1"/>
  <c r="AF7" i="1"/>
  <c r="AE7" i="1"/>
  <c r="AD7" i="1"/>
  <c r="AC7" i="1"/>
  <c r="AB7" i="1"/>
  <c r="AA7" i="1"/>
  <c r="Z7" i="1"/>
  <c r="Y7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D7" i="1"/>
  <c r="AL6" i="1"/>
  <c r="AK6" i="1"/>
  <c r="AJ6" i="1"/>
  <c r="AI6" i="1"/>
  <c r="AH6" i="1"/>
  <c r="AG6" i="1"/>
  <c r="AF6" i="1"/>
  <c r="AE6" i="1"/>
  <c r="AD6" i="1"/>
  <c r="AC6" i="1"/>
  <c r="AB6" i="1"/>
  <c r="AA6" i="1"/>
  <c r="Z6" i="1"/>
  <c r="Y6" i="1"/>
  <c r="X6" i="1"/>
  <c r="W6" i="1"/>
  <c r="V6" i="1"/>
  <c r="U6" i="1"/>
  <c r="T6" i="1"/>
  <c r="S6" i="1"/>
  <c r="R6" i="1"/>
  <c r="Q6" i="1"/>
  <c r="P6" i="1"/>
  <c r="O6" i="1"/>
  <c r="N6" i="1"/>
  <c r="M6" i="1"/>
  <c r="L6" i="1"/>
  <c r="K6" i="1"/>
  <c r="J6" i="1"/>
  <c r="I6" i="1"/>
  <c r="H6" i="1"/>
  <c r="G6" i="1"/>
  <c r="F6" i="1"/>
  <c r="E6" i="1"/>
  <c r="D6" i="1"/>
  <c r="C25" i="1"/>
  <c r="C24" i="1"/>
  <c r="C22" i="1"/>
  <c r="C21" i="1"/>
  <c r="C19" i="1"/>
  <c r="C18" i="1"/>
  <c r="C16" i="1"/>
  <c r="C15" i="1"/>
  <c r="C13" i="1"/>
  <c r="C12" i="1"/>
  <c r="C10" i="1"/>
  <c r="C9" i="1"/>
  <c r="C7" i="1"/>
  <c r="C6" i="1"/>
  <c r="B24" i="1"/>
  <c r="A24" i="1"/>
  <c r="A18" i="1"/>
  <c r="A15" i="1"/>
  <c r="B25" i="1"/>
  <c r="B21" i="1"/>
  <c r="B19" i="1"/>
  <c r="B18" i="1"/>
  <c r="B16" i="1"/>
  <c r="B15" i="1"/>
  <c r="B22" i="1"/>
  <c r="A21" i="1"/>
  <c r="BJ26" i="9" l="1"/>
  <c r="AM21" i="9"/>
  <c r="AN9" i="9"/>
  <c r="AN15" i="9"/>
  <c r="AN21" i="9"/>
  <c r="AO9" i="9"/>
  <c r="AO15" i="9"/>
  <c r="AO21" i="9"/>
  <c r="AS11" i="9"/>
  <c r="AS23" i="9"/>
  <c r="C11" i="9"/>
  <c r="AM9" i="9"/>
  <c r="AM7" i="9"/>
  <c r="AM13" i="9"/>
  <c r="AM19" i="9"/>
  <c r="AN7" i="9"/>
  <c r="AN13" i="9"/>
  <c r="AN19" i="9"/>
  <c r="AO7" i="9"/>
  <c r="AO13" i="9"/>
  <c r="AO19" i="9"/>
  <c r="BH26" i="9"/>
  <c r="C17" i="9"/>
  <c r="AM15" i="9"/>
  <c r="AM10" i="9"/>
  <c r="AM16" i="9"/>
  <c r="AM22" i="9"/>
  <c r="AN10" i="9"/>
  <c r="AN16" i="9"/>
  <c r="AN22" i="9"/>
  <c r="AO10" i="9"/>
  <c r="AO16" i="9"/>
  <c r="AO22" i="9"/>
  <c r="BI26" i="9"/>
  <c r="AM6" i="9"/>
  <c r="AM12" i="9"/>
  <c r="AM18" i="9"/>
  <c r="AN6" i="9"/>
  <c r="AN12" i="9"/>
  <c r="AN18" i="9"/>
  <c r="AO6" i="9"/>
  <c r="AO12" i="9"/>
  <c r="AO18" i="9"/>
  <c r="Y8" i="1"/>
  <c r="K8" i="9"/>
  <c r="O8" i="9"/>
  <c r="S8" i="9"/>
  <c r="W8" i="9"/>
  <c r="AA8" i="9"/>
  <c r="AE8" i="9"/>
  <c r="AI8" i="9"/>
  <c r="K11" i="9"/>
  <c r="O11" i="9"/>
  <c r="S11" i="9"/>
  <c r="W11" i="9"/>
  <c r="AA11" i="9"/>
  <c r="AE11" i="9"/>
  <c r="AI11" i="9"/>
  <c r="K14" i="9"/>
  <c r="O14" i="9"/>
  <c r="S14" i="9"/>
  <c r="W14" i="9"/>
  <c r="AA14" i="9"/>
  <c r="AE14" i="9"/>
  <c r="AI14" i="9"/>
  <c r="K17" i="9"/>
  <c r="O17" i="9"/>
  <c r="S17" i="9"/>
  <c r="W17" i="9"/>
  <c r="AA17" i="9"/>
  <c r="AE17" i="9"/>
  <c r="AI17" i="9"/>
  <c r="K20" i="9"/>
  <c r="O20" i="9"/>
  <c r="S20" i="9"/>
  <c r="W20" i="9"/>
  <c r="AA20" i="9"/>
  <c r="AE20" i="9"/>
  <c r="AI20" i="9"/>
  <c r="K23" i="9"/>
  <c r="O23" i="9"/>
  <c r="S23" i="9"/>
  <c r="W23" i="9"/>
  <c r="AA23" i="9"/>
  <c r="AE23" i="9"/>
  <c r="AI23" i="9"/>
  <c r="BE15" i="9"/>
  <c r="BG21" i="9"/>
  <c r="S11" i="1"/>
  <c r="AI11" i="1"/>
  <c r="D11" i="1"/>
  <c r="L11" i="1"/>
  <c r="G17" i="1"/>
  <c r="K17" i="1"/>
  <c r="O17" i="1"/>
  <c r="S17" i="1"/>
  <c r="W17" i="1"/>
  <c r="AA17" i="1"/>
  <c r="AE17" i="1"/>
  <c r="AI17" i="1"/>
  <c r="G23" i="1"/>
  <c r="K23" i="1"/>
  <c r="O23" i="1"/>
  <c r="S23" i="1"/>
  <c r="W23" i="1"/>
  <c r="AA23" i="1"/>
  <c r="AE23" i="1"/>
  <c r="BC8" i="1"/>
  <c r="BD8" i="1"/>
  <c r="BC26" i="1"/>
  <c r="C14" i="9"/>
  <c r="G14" i="9"/>
  <c r="AU8" i="9"/>
  <c r="AY8" i="9"/>
  <c r="AW17" i="9"/>
  <c r="BA17" i="9"/>
  <c r="AT8" i="1"/>
  <c r="AT14" i="1"/>
  <c r="AT20" i="1"/>
  <c r="AU11" i="1"/>
  <c r="AZ11" i="1"/>
  <c r="J8" i="9"/>
  <c r="N8" i="9"/>
  <c r="R8" i="9"/>
  <c r="V8" i="9"/>
  <c r="Z8" i="9"/>
  <c r="AD8" i="9"/>
  <c r="AH8" i="9"/>
  <c r="AL8" i="9"/>
  <c r="J11" i="9"/>
  <c r="N11" i="9"/>
  <c r="R11" i="9"/>
  <c r="V11" i="9"/>
  <c r="Z11" i="9"/>
  <c r="AD11" i="9"/>
  <c r="AH11" i="9"/>
  <c r="AL11" i="9"/>
  <c r="J14" i="9"/>
  <c r="N14" i="9"/>
  <c r="R14" i="9"/>
  <c r="V14" i="9"/>
  <c r="Z14" i="9"/>
  <c r="AD14" i="9"/>
  <c r="AH14" i="9"/>
  <c r="AL14" i="9"/>
  <c r="J17" i="9"/>
  <c r="N17" i="9"/>
  <c r="R17" i="9"/>
  <c r="V17" i="9"/>
  <c r="Z17" i="9"/>
  <c r="AD17" i="9"/>
  <c r="AH17" i="9"/>
  <c r="AL17" i="9"/>
  <c r="J20" i="9"/>
  <c r="N20" i="9"/>
  <c r="R20" i="9"/>
  <c r="V20" i="9"/>
  <c r="Z20" i="9"/>
  <c r="AD20" i="9"/>
  <c r="AH20" i="9"/>
  <c r="AL20" i="9"/>
  <c r="J23" i="9"/>
  <c r="N23" i="9"/>
  <c r="R23" i="9"/>
  <c r="V23" i="9"/>
  <c r="Z23" i="9"/>
  <c r="AD23" i="9"/>
  <c r="AH23" i="9"/>
  <c r="AL23" i="9"/>
  <c r="BE10" i="9"/>
  <c r="BG16" i="9"/>
  <c r="BG18" i="9"/>
  <c r="BG19" i="9"/>
  <c r="AY11" i="9"/>
  <c r="AW20" i="9"/>
  <c r="BA20" i="9"/>
  <c r="AZ26" i="1"/>
  <c r="BC17" i="1"/>
  <c r="BB26" i="1"/>
  <c r="AV11" i="9"/>
  <c r="AZ11" i="9"/>
  <c r="BD11" i="9"/>
  <c r="AT14" i="9"/>
  <c r="BB14" i="9"/>
  <c r="AT11" i="1"/>
  <c r="AU8" i="1"/>
  <c r="AU14" i="1"/>
  <c r="AU20" i="1"/>
  <c r="AV11" i="1"/>
  <c r="AV17" i="1"/>
  <c r="AV23" i="1"/>
  <c r="BA11" i="1"/>
  <c r="AY14" i="1"/>
  <c r="AY20" i="1"/>
  <c r="AY26" i="1"/>
  <c r="BF15" i="9"/>
  <c r="C8" i="9"/>
  <c r="D8" i="9"/>
  <c r="E20" i="9"/>
  <c r="F8" i="9"/>
  <c r="F14" i="9"/>
  <c r="F20" i="9"/>
  <c r="H23" i="9"/>
  <c r="I8" i="9"/>
  <c r="M8" i="9"/>
  <c r="Q8" i="9"/>
  <c r="U8" i="9"/>
  <c r="Y8" i="9"/>
  <c r="AC8" i="9"/>
  <c r="AG8" i="9"/>
  <c r="AK8" i="9"/>
  <c r="I11" i="9"/>
  <c r="M11" i="9"/>
  <c r="AS20" i="9"/>
  <c r="AV17" i="9"/>
  <c r="AZ17" i="9"/>
  <c r="BD17" i="9"/>
  <c r="AV8" i="1"/>
  <c r="AX11" i="1"/>
  <c r="AV20" i="1"/>
  <c r="AX23" i="1"/>
  <c r="BA8" i="1"/>
  <c r="AY11" i="1"/>
  <c r="BA14" i="1"/>
  <c r="AY17" i="1"/>
  <c r="BA20" i="1"/>
  <c r="H20" i="9"/>
  <c r="AT11" i="9"/>
  <c r="AX11" i="9"/>
  <c r="BB11" i="9"/>
  <c r="AU11" i="9"/>
  <c r="BC11" i="9"/>
  <c r="AV20" i="9"/>
  <c r="AZ20" i="9"/>
  <c r="BD20" i="9"/>
  <c r="AX23" i="9"/>
  <c r="BB23" i="9"/>
  <c r="E26" i="1"/>
  <c r="G11" i="9"/>
  <c r="G17" i="9"/>
  <c r="L8" i="9"/>
  <c r="P8" i="9"/>
  <c r="T8" i="9"/>
  <c r="X8" i="9"/>
  <c r="AB8" i="9"/>
  <c r="AF8" i="9"/>
  <c r="AJ8" i="9"/>
  <c r="L11" i="9"/>
  <c r="P11" i="9"/>
  <c r="T11" i="9"/>
  <c r="X11" i="9"/>
  <c r="AB11" i="9"/>
  <c r="AF11" i="9"/>
  <c r="AJ11" i="9"/>
  <c r="L14" i="9"/>
  <c r="P14" i="9"/>
  <c r="T14" i="9"/>
  <c r="X14" i="9"/>
  <c r="AB14" i="9"/>
  <c r="AF14" i="9"/>
  <c r="AJ14" i="9"/>
  <c r="L17" i="9"/>
  <c r="P17" i="9"/>
  <c r="T17" i="9"/>
  <c r="X17" i="9"/>
  <c r="AB17" i="9"/>
  <c r="AF17" i="9"/>
  <c r="AJ17" i="9"/>
  <c r="L20" i="9"/>
  <c r="P20" i="9"/>
  <c r="T20" i="9"/>
  <c r="X20" i="9"/>
  <c r="AB20" i="9"/>
  <c r="AF20" i="9"/>
  <c r="AJ20" i="9"/>
  <c r="L23" i="9"/>
  <c r="P23" i="9"/>
  <c r="T23" i="9"/>
  <c r="X23" i="9"/>
  <c r="AB23" i="9"/>
  <c r="AF23" i="9"/>
  <c r="AJ23" i="9"/>
  <c r="AS14" i="1"/>
  <c r="AW17" i="1"/>
  <c r="AZ8" i="1"/>
  <c r="AZ14" i="1"/>
  <c r="BD14" i="1"/>
  <c r="BB17" i="1"/>
  <c r="BB23" i="1"/>
  <c r="BC23" i="1"/>
  <c r="AW8" i="9"/>
  <c r="BA8" i="9"/>
  <c r="BF7" i="9"/>
  <c r="BG7" i="9"/>
  <c r="AV14" i="9"/>
  <c r="AZ14" i="9"/>
  <c r="BD14" i="9"/>
  <c r="AT17" i="9"/>
  <c r="BG15" i="9"/>
  <c r="BB17" i="9"/>
  <c r="AU20" i="9"/>
  <c r="AY20" i="9"/>
  <c r="BC20" i="9"/>
  <c r="BE19" i="9"/>
  <c r="AV23" i="9"/>
  <c r="AZ23" i="9"/>
  <c r="BD23" i="9"/>
  <c r="D14" i="9"/>
  <c r="E14" i="9"/>
  <c r="Q11" i="9"/>
  <c r="U11" i="9"/>
  <c r="Y11" i="9"/>
  <c r="AC11" i="9"/>
  <c r="AG11" i="9"/>
  <c r="AK11" i="9"/>
  <c r="I14" i="9"/>
  <c r="M14" i="9"/>
  <c r="Q14" i="9"/>
  <c r="U14" i="9"/>
  <c r="Y14" i="9"/>
  <c r="AC14" i="9"/>
  <c r="AG14" i="9"/>
  <c r="AK14" i="9"/>
  <c r="I17" i="9"/>
  <c r="M17" i="9"/>
  <c r="Q17" i="9"/>
  <c r="U17" i="9"/>
  <c r="Y17" i="9"/>
  <c r="AC17" i="9"/>
  <c r="AG17" i="9"/>
  <c r="AK17" i="9"/>
  <c r="I20" i="9"/>
  <c r="M20" i="9"/>
  <c r="Q20" i="9"/>
  <c r="U20" i="9"/>
  <c r="Y20" i="9"/>
  <c r="AC20" i="9"/>
  <c r="AG20" i="9"/>
  <c r="AK20" i="9"/>
  <c r="I23" i="9"/>
  <c r="M23" i="9"/>
  <c r="Q23" i="9"/>
  <c r="U23" i="9"/>
  <c r="Y23" i="9"/>
  <c r="AC23" i="9"/>
  <c r="AG23" i="9"/>
  <c r="AK23" i="9"/>
  <c r="AI23" i="1"/>
  <c r="I26" i="1"/>
  <c r="M26" i="1"/>
  <c r="Q26" i="1"/>
  <c r="U26" i="1"/>
  <c r="Y26" i="1"/>
  <c r="AC26" i="1"/>
  <c r="AG26" i="1"/>
  <c r="AK26" i="1"/>
  <c r="AW8" i="1"/>
  <c r="AW14" i="1"/>
  <c r="AX14" i="1"/>
  <c r="AW20" i="1"/>
  <c r="AW26" i="1"/>
  <c r="AX26" i="1"/>
  <c r="AZ17" i="1"/>
  <c r="AZ23" i="1"/>
  <c r="BA23" i="1"/>
  <c r="BC14" i="1"/>
  <c r="BB20" i="1"/>
  <c r="BD23" i="1"/>
  <c r="C23" i="9"/>
  <c r="D11" i="9"/>
  <c r="E17" i="9"/>
  <c r="E23" i="9"/>
  <c r="H8" i="9"/>
  <c r="BC8" i="9"/>
  <c r="BG12" i="9"/>
  <c r="AX17" i="9"/>
  <c r="AY23" i="9"/>
  <c r="BC23" i="9"/>
  <c r="H11" i="9"/>
  <c r="AT23" i="9"/>
  <c r="BF21" i="9"/>
  <c r="BI21" i="9" s="1"/>
  <c r="AU23" i="9"/>
  <c r="BG22" i="9"/>
  <c r="C11" i="1"/>
  <c r="C17" i="1"/>
  <c r="C23" i="1"/>
  <c r="T11" i="1"/>
  <c r="AJ11" i="1"/>
  <c r="F14" i="1"/>
  <c r="J14" i="1"/>
  <c r="N14" i="1"/>
  <c r="R14" i="1"/>
  <c r="V14" i="1"/>
  <c r="Z14" i="1"/>
  <c r="AD14" i="1"/>
  <c r="AH14" i="1"/>
  <c r="D17" i="1"/>
  <c r="H17" i="1"/>
  <c r="L17" i="1"/>
  <c r="P17" i="1"/>
  <c r="T17" i="1"/>
  <c r="X17" i="1"/>
  <c r="I17" i="1"/>
  <c r="M17" i="1"/>
  <c r="Y17" i="1"/>
  <c r="AC17" i="1"/>
  <c r="F26" i="1"/>
  <c r="V26" i="1"/>
  <c r="AL26" i="1"/>
  <c r="AS8" i="1"/>
  <c r="AS26" i="1"/>
  <c r="AT17" i="1"/>
  <c r="AT23" i="1"/>
  <c r="AT26" i="1"/>
  <c r="AU17" i="1"/>
  <c r="AU23" i="1"/>
  <c r="AU26" i="1"/>
  <c r="AX8" i="1"/>
  <c r="AW11" i="1"/>
  <c r="AV14" i="1"/>
  <c r="AX17" i="1"/>
  <c r="AX20" i="1"/>
  <c r="AW23" i="1"/>
  <c r="AV26" i="1"/>
  <c r="AY8" i="1"/>
  <c r="BD11" i="1"/>
  <c r="F17" i="9"/>
  <c r="AV8" i="9"/>
  <c r="AZ8" i="9"/>
  <c r="BD8" i="9"/>
  <c r="AU14" i="9"/>
  <c r="AY14" i="9"/>
  <c r="BC14" i="9"/>
  <c r="AX14" i="9"/>
  <c r="BA17" i="1"/>
  <c r="AZ20" i="1"/>
  <c r="AY23" i="1"/>
  <c r="BA26" i="1"/>
  <c r="BB8" i="1"/>
  <c r="BB11" i="1"/>
  <c r="BC11" i="1"/>
  <c r="BB14" i="1"/>
  <c r="BD17" i="1"/>
  <c r="BC20" i="1"/>
  <c r="BD20" i="1"/>
  <c r="BD26" i="1"/>
  <c r="C20" i="9"/>
  <c r="D17" i="9"/>
  <c r="D20" i="9"/>
  <c r="D23" i="9"/>
  <c r="E8" i="9"/>
  <c r="E11" i="9"/>
  <c r="G8" i="9"/>
  <c r="F11" i="9"/>
  <c r="H14" i="9"/>
  <c r="H17" i="9"/>
  <c r="G20" i="9"/>
  <c r="F23" i="9"/>
  <c r="G23" i="9"/>
  <c r="BE7" i="9"/>
  <c r="BE13" i="9"/>
  <c r="AT8" i="9"/>
  <c r="AX8" i="9"/>
  <c r="BB8" i="9"/>
  <c r="BF9" i="9"/>
  <c r="BA11" i="9"/>
  <c r="BF10" i="9"/>
  <c r="AW14" i="9"/>
  <c r="BA14" i="9"/>
  <c r="BF13" i="9"/>
  <c r="AU17" i="9"/>
  <c r="AY17" i="9"/>
  <c r="BC17" i="9"/>
  <c r="AT20" i="9"/>
  <c r="AX20" i="9"/>
  <c r="BB20" i="9"/>
  <c r="AW23" i="9"/>
  <c r="BA23" i="9"/>
  <c r="BF22" i="9"/>
  <c r="AW11" i="9"/>
  <c r="BE22" i="9"/>
  <c r="AS17" i="9"/>
  <c r="AS14" i="9"/>
  <c r="AS8" i="9"/>
  <c r="BG6" i="9"/>
  <c r="BE9" i="9"/>
  <c r="BG9" i="9"/>
  <c r="BF12" i="9"/>
  <c r="BE6" i="9"/>
  <c r="BG10" i="9"/>
  <c r="BF6" i="9"/>
  <c r="BE12" i="9"/>
  <c r="BE16" i="9"/>
  <c r="BG13" i="9"/>
  <c r="BF16" i="9"/>
  <c r="BE18" i="9"/>
  <c r="BF19" i="9"/>
  <c r="BF18" i="9"/>
  <c r="BE21" i="9"/>
  <c r="AS20" i="1"/>
  <c r="BG16" i="1"/>
  <c r="F17" i="1"/>
  <c r="J17" i="1"/>
  <c r="N17" i="1"/>
  <c r="R17" i="1"/>
  <c r="V17" i="1"/>
  <c r="Z17" i="1"/>
  <c r="AD17" i="1"/>
  <c r="AH17" i="1"/>
  <c r="AL17" i="1"/>
  <c r="C8" i="1"/>
  <c r="C14" i="1"/>
  <c r="C20" i="1"/>
  <c r="C26" i="1"/>
  <c r="D8" i="1"/>
  <c r="H8" i="1"/>
  <c r="L8" i="1"/>
  <c r="P8" i="1"/>
  <c r="T8" i="1"/>
  <c r="X8" i="1"/>
  <c r="AB8" i="1"/>
  <c r="AF8" i="1"/>
  <c r="AJ8" i="1"/>
  <c r="I8" i="1"/>
  <c r="AB11" i="1"/>
  <c r="D23" i="1"/>
  <c r="H23" i="1"/>
  <c r="L23" i="1"/>
  <c r="P23" i="1"/>
  <c r="T23" i="1"/>
  <c r="X23" i="1"/>
  <c r="AB23" i="1"/>
  <c r="Q8" i="1"/>
  <c r="U8" i="1"/>
  <c r="AC8" i="1"/>
  <c r="AG8" i="1"/>
  <c r="H11" i="1"/>
  <c r="P11" i="1"/>
  <c r="AF11" i="1"/>
  <c r="G14" i="1"/>
  <c r="O14" i="1"/>
  <c r="S14" i="1"/>
  <c r="AA14" i="1"/>
  <c r="AI14" i="1"/>
  <c r="E17" i="1"/>
  <c r="Q17" i="1"/>
  <c r="AK17" i="1"/>
  <c r="E23" i="1"/>
  <c r="I23" i="1"/>
  <c r="Q23" i="1"/>
  <c r="U23" i="1"/>
  <c r="Y23" i="1"/>
  <c r="AC23" i="1"/>
  <c r="AK23" i="1"/>
  <c r="BF24" i="1"/>
  <c r="E11" i="1"/>
  <c r="I11" i="1"/>
  <c r="M11" i="1"/>
  <c r="Q11" i="1"/>
  <c r="U11" i="1"/>
  <c r="Y11" i="1"/>
  <c r="AC11" i="1"/>
  <c r="AG11" i="1"/>
  <c r="AK11" i="1"/>
  <c r="D20" i="1"/>
  <c r="H20" i="1"/>
  <c r="L20" i="1"/>
  <c r="P20" i="1"/>
  <c r="T20" i="1"/>
  <c r="X20" i="1"/>
  <c r="AB20" i="1"/>
  <c r="AF20" i="1"/>
  <c r="AJ20" i="1"/>
  <c r="F23" i="1"/>
  <c r="J23" i="1"/>
  <c r="N23" i="1"/>
  <c r="R23" i="1"/>
  <c r="V23" i="1"/>
  <c r="Z23" i="1"/>
  <c r="AD23" i="1"/>
  <c r="AH23" i="1"/>
  <c r="AL23" i="1"/>
  <c r="D26" i="1"/>
  <c r="H26" i="1"/>
  <c r="L26" i="1"/>
  <c r="P26" i="1"/>
  <c r="T26" i="1"/>
  <c r="X26" i="1"/>
  <c r="AB26" i="1"/>
  <c r="AF26" i="1"/>
  <c r="AJ26" i="1"/>
  <c r="K11" i="1"/>
  <c r="AA11" i="1"/>
  <c r="AF23" i="1"/>
  <c r="AJ23" i="1"/>
  <c r="J26" i="1"/>
  <c r="N26" i="1"/>
  <c r="R26" i="1"/>
  <c r="Z26" i="1"/>
  <c r="AD26" i="1"/>
  <c r="AH26" i="1"/>
  <c r="AL14" i="1"/>
  <c r="AB17" i="1"/>
  <c r="AF17" i="1"/>
  <c r="AJ17" i="1"/>
  <c r="BF19" i="1"/>
  <c r="E8" i="1"/>
  <c r="M8" i="1"/>
  <c r="AK8" i="1"/>
  <c r="X11" i="1"/>
  <c r="K14" i="1"/>
  <c r="W14" i="1"/>
  <c r="AE14" i="1"/>
  <c r="U17" i="1"/>
  <c r="AG17" i="1"/>
  <c r="M23" i="1"/>
  <c r="AG23" i="1"/>
  <c r="F11" i="1"/>
  <c r="J11" i="1"/>
  <c r="N11" i="1"/>
  <c r="R11" i="1"/>
  <c r="V11" i="1"/>
  <c r="Z11" i="1"/>
  <c r="AD11" i="1"/>
  <c r="AH11" i="1"/>
  <c r="AL11" i="1"/>
  <c r="F8" i="1"/>
  <c r="J8" i="1"/>
  <c r="N8" i="1"/>
  <c r="R8" i="1"/>
  <c r="V8" i="1"/>
  <c r="Z8" i="1"/>
  <c r="AD8" i="1"/>
  <c r="AH8" i="1"/>
  <c r="AL8" i="1"/>
  <c r="G11" i="1"/>
  <c r="O11" i="1"/>
  <c r="W11" i="1"/>
  <c r="AE11" i="1"/>
  <c r="K8" i="1"/>
  <c r="S8" i="1"/>
  <c r="AA8" i="1"/>
  <c r="AE8" i="1"/>
  <c r="D14" i="1"/>
  <c r="L14" i="1"/>
  <c r="T14" i="1"/>
  <c r="AB14" i="1"/>
  <c r="AF14" i="1"/>
  <c r="F20" i="1"/>
  <c r="N20" i="1"/>
  <c r="V20" i="1"/>
  <c r="AD20" i="1"/>
  <c r="AL20" i="1"/>
  <c r="E14" i="1"/>
  <c r="I14" i="1"/>
  <c r="M14" i="1"/>
  <c r="Q14" i="1"/>
  <c r="U14" i="1"/>
  <c r="Y14" i="1"/>
  <c r="AC14" i="1"/>
  <c r="AG14" i="1"/>
  <c r="AK14" i="1"/>
  <c r="G20" i="1"/>
  <c r="K20" i="1"/>
  <c r="O20" i="1"/>
  <c r="S20" i="1"/>
  <c r="W20" i="1"/>
  <c r="AA20" i="1"/>
  <c r="AE20" i="1"/>
  <c r="AI20" i="1"/>
  <c r="G26" i="1"/>
  <c r="K26" i="1"/>
  <c r="O26" i="1"/>
  <c r="S26" i="1"/>
  <c r="W26" i="1"/>
  <c r="AA26" i="1"/>
  <c r="AE26" i="1"/>
  <c r="AI26" i="1"/>
  <c r="AS11" i="1"/>
  <c r="AS17" i="1"/>
  <c r="BE21" i="1"/>
  <c r="E20" i="1"/>
  <c r="I20" i="1"/>
  <c r="M20" i="1"/>
  <c r="Q20" i="1"/>
  <c r="U20" i="1"/>
  <c r="Y20" i="1"/>
  <c r="AC20" i="1"/>
  <c r="AG20" i="1"/>
  <c r="AK20" i="1"/>
  <c r="G8" i="1"/>
  <c r="O8" i="1"/>
  <c r="W8" i="1"/>
  <c r="AI8" i="1"/>
  <c r="H14" i="1"/>
  <c r="P14" i="1"/>
  <c r="X14" i="1"/>
  <c r="AJ14" i="1"/>
  <c r="J20" i="1"/>
  <c r="R20" i="1"/>
  <c r="Z20" i="1"/>
  <c r="AH20" i="1"/>
  <c r="BE25" i="1"/>
  <c r="AS23" i="1"/>
  <c r="AM19" i="1"/>
  <c r="AN19" i="1"/>
  <c r="AO19" i="1"/>
  <c r="AO18" i="1"/>
  <c r="BF18" i="1"/>
  <c r="BE19" i="1"/>
  <c r="BG19" i="1"/>
  <c r="AN18" i="1"/>
  <c r="BG18" i="1"/>
  <c r="BE18" i="1"/>
  <c r="AM18" i="1"/>
  <c r="AO16" i="1"/>
  <c r="AN21" i="1"/>
  <c r="BF21" i="1"/>
  <c r="AN15" i="1"/>
  <c r="BG21" i="1"/>
  <c r="BG25" i="1"/>
  <c r="BG15" i="1"/>
  <c r="BG22" i="1"/>
  <c r="BE24" i="1"/>
  <c r="AN25" i="1"/>
  <c r="AO25" i="1"/>
  <c r="AN22" i="1"/>
  <c r="AO22" i="1"/>
  <c r="AN24" i="1"/>
  <c r="AN16" i="1"/>
  <c r="AO21" i="1"/>
  <c r="BE22" i="1"/>
  <c r="BG24" i="1"/>
  <c r="BE15" i="1"/>
  <c r="BF15" i="1"/>
  <c r="AO24" i="1"/>
  <c r="AM25" i="1"/>
  <c r="BF25" i="1"/>
  <c r="AM24" i="1"/>
  <c r="AM22" i="1"/>
  <c r="BF22" i="1"/>
  <c r="AM21" i="1"/>
  <c r="BE16" i="1"/>
  <c r="AO15" i="1"/>
  <c r="AM16" i="1"/>
  <c r="BF16" i="1"/>
  <c r="AM15" i="1"/>
  <c r="BJ15" i="9" l="1"/>
  <c r="BH21" i="9"/>
  <c r="BJ9" i="9"/>
  <c r="BH19" i="9"/>
  <c r="BE11" i="9"/>
  <c r="BI9" i="9"/>
  <c r="BG11" i="9"/>
  <c r="AN23" i="9"/>
  <c r="AN11" i="9"/>
  <c r="BJ12" i="9"/>
  <c r="BI6" i="9"/>
  <c r="BF11" i="9"/>
  <c r="BI15" i="9"/>
  <c r="BJ21" i="9"/>
  <c r="BJ22" i="9"/>
  <c r="BI16" i="9"/>
  <c r="BJ16" i="9"/>
  <c r="BI10" i="9"/>
  <c r="BG26" i="1"/>
  <c r="AN8" i="9"/>
  <c r="BH10" i="9"/>
  <c r="AN17" i="9"/>
  <c r="AO8" i="9"/>
  <c r="AM20" i="9"/>
  <c r="BG14" i="9"/>
  <c r="AO17" i="9"/>
  <c r="AO20" i="9"/>
  <c r="AM14" i="9"/>
  <c r="BJ18" i="9"/>
  <c r="BI12" i="9"/>
  <c r="BH6" i="9"/>
  <c r="BI22" i="9"/>
  <c r="BH16" i="9"/>
  <c r="BH15" i="9"/>
  <c r="BJ13" i="9"/>
  <c r="BI7" i="9"/>
  <c r="BJ7" i="9"/>
  <c r="AN20" i="9"/>
  <c r="AM23" i="9"/>
  <c r="AO14" i="9"/>
  <c r="AM8" i="9"/>
  <c r="BJ6" i="9"/>
  <c r="BH18" i="9"/>
  <c r="BI19" i="9"/>
  <c r="BH13" i="9"/>
  <c r="BH9" i="9"/>
  <c r="AM17" i="9"/>
  <c r="AO11" i="9"/>
  <c r="AO23" i="9"/>
  <c r="AN14" i="9"/>
  <c r="BI18" i="9"/>
  <c r="BH12" i="9"/>
  <c r="BJ10" i="9"/>
  <c r="BH22" i="9"/>
  <c r="BJ19" i="9"/>
  <c r="BI13" i="9"/>
  <c r="BH7" i="9"/>
  <c r="AM11" i="9"/>
  <c r="BF17" i="9"/>
  <c r="BG20" i="1"/>
  <c r="BE23" i="9"/>
  <c r="BF14" i="9"/>
  <c r="BG20" i="9"/>
  <c r="BG17" i="9"/>
  <c r="BG8" i="9"/>
  <c r="BF20" i="1"/>
  <c r="BE8" i="9"/>
  <c r="BF23" i="9"/>
  <c r="BG23" i="9"/>
  <c r="BE20" i="9"/>
  <c r="AM17" i="1"/>
  <c r="BF20" i="9"/>
  <c r="BF8" i="9"/>
  <c r="BI22" i="1"/>
  <c r="BI21" i="1"/>
  <c r="BE14" i="9"/>
  <c r="BE17" i="9"/>
  <c r="BH25" i="1"/>
  <c r="BJ16" i="1"/>
  <c r="BI19" i="1"/>
  <c r="AO26" i="1"/>
  <c r="AM23" i="1"/>
  <c r="BH21" i="1"/>
  <c r="BI24" i="1"/>
  <c r="AM20" i="1"/>
  <c r="BE20" i="1"/>
  <c r="BG17" i="1"/>
  <c r="AN20" i="1"/>
  <c r="AO20" i="1"/>
  <c r="BF26" i="1"/>
  <c r="BH15" i="1"/>
  <c r="BH19" i="1"/>
  <c r="BJ15" i="1"/>
  <c r="BJ19" i="1"/>
  <c r="BI18" i="1"/>
  <c r="BI15" i="1"/>
  <c r="AN26" i="1"/>
  <c r="AM26" i="1"/>
  <c r="BE17" i="1"/>
  <c r="BH18" i="1"/>
  <c r="AO17" i="1"/>
  <c r="BH22" i="1"/>
  <c r="BF23" i="1"/>
  <c r="BJ18" i="1"/>
  <c r="BJ24" i="1"/>
  <c r="BF17" i="1"/>
  <c r="AN23" i="1"/>
  <c r="AN17" i="1"/>
  <c r="BI16" i="1"/>
  <c r="BH24" i="1"/>
  <c r="BI25" i="1"/>
  <c r="BG23" i="1"/>
  <c r="BE23" i="1"/>
  <c r="BE26" i="1"/>
  <c r="BJ25" i="1"/>
  <c r="BJ21" i="1"/>
  <c r="BJ22" i="1"/>
  <c r="AO23" i="1"/>
  <c r="BH16" i="1"/>
  <c r="BI23" i="9" l="1"/>
  <c r="BH11" i="9"/>
  <c r="BJ11" i="9"/>
  <c r="BJ26" i="1"/>
  <c r="BI11" i="9"/>
  <c r="BI17" i="9"/>
  <c r="BJ14" i="9"/>
  <c r="BI8" i="9"/>
  <c r="BI14" i="9"/>
  <c r="BI20" i="9"/>
  <c r="BJ17" i="9"/>
  <c r="BH23" i="1"/>
  <c r="BJ20" i="1"/>
  <c r="BJ23" i="9"/>
  <c r="BH8" i="9"/>
  <c r="BH14" i="9"/>
  <c r="BH20" i="9"/>
  <c r="BH17" i="9"/>
  <c r="BH23" i="9"/>
  <c r="BJ20" i="9"/>
  <c r="BJ8" i="9"/>
  <c r="BH17" i="1"/>
  <c r="BI20" i="1"/>
  <c r="BI26" i="1"/>
  <c r="BH20" i="1"/>
  <c r="BJ17" i="1"/>
  <c r="BH26" i="1"/>
  <c r="BJ23" i="1"/>
  <c r="BI23" i="1"/>
  <c r="BI17" i="1"/>
  <c r="B13" i="1" l="1"/>
  <c r="B12" i="1"/>
  <c r="B10" i="1"/>
  <c r="B9" i="1"/>
  <c r="A12" i="1"/>
  <c r="A9" i="1"/>
  <c r="A6" i="1"/>
  <c r="BC5" i="1"/>
  <c r="BD5" i="1"/>
  <c r="BB5" i="1"/>
  <c r="AP5" i="1"/>
  <c r="B7" i="1"/>
  <c r="B6" i="1"/>
  <c r="BE14" i="1" l="1"/>
  <c r="BG14" i="1"/>
  <c r="BF9" i="1"/>
  <c r="BE10" i="1"/>
  <c r="BE12" i="1"/>
  <c r="BG13" i="1"/>
  <c r="AN6" i="1"/>
  <c r="AO7" i="1"/>
  <c r="AM12" i="1"/>
  <c r="AO13" i="1"/>
  <c r="BG12" i="1"/>
  <c r="AN10" i="1"/>
  <c r="AO10" i="1"/>
  <c r="BF12" i="1"/>
  <c r="BE13" i="1"/>
  <c r="BF13" i="1"/>
  <c r="BF14" i="1"/>
  <c r="AN13" i="1"/>
  <c r="BF10" i="1"/>
  <c r="BG10" i="1"/>
  <c r="AM10" i="1"/>
  <c r="BE9" i="1"/>
  <c r="BG9" i="1"/>
  <c r="AM9" i="1"/>
  <c r="AM13" i="1"/>
  <c r="AN7" i="1"/>
  <c r="AN9" i="1"/>
  <c r="AM6" i="1"/>
  <c r="AO9" i="1"/>
  <c r="AN12" i="1"/>
  <c r="AO6" i="1"/>
  <c r="AO12" i="1"/>
  <c r="AM7" i="1"/>
  <c r="BI9" i="1" l="1"/>
  <c r="BE11" i="1"/>
  <c r="BH10" i="1"/>
  <c r="BI13" i="1"/>
  <c r="BF11" i="1"/>
  <c r="BG11" i="1"/>
  <c r="BJ12" i="1"/>
  <c r="BH12" i="1"/>
  <c r="BJ13" i="1"/>
  <c r="AN11" i="1"/>
  <c r="BJ10" i="1"/>
  <c r="BH13" i="1"/>
  <c r="AO14" i="1"/>
  <c r="BJ14" i="1" s="1"/>
  <c r="AM8" i="1"/>
  <c r="BJ9" i="1"/>
  <c r="BI10" i="1"/>
  <c r="BI12" i="1"/>
  <c r="AO11" i="1"/>
  <c r="AM14" i="1"/>
  <c r="BH14" i="1" s="1"/>
  <c r="BH9" i="1"/>
  <c r="AN8" i="1"/>
  <c r="AN14" i="1"/>
  <c r="BI14" i="1" s="1"/>
  <c r="AM11" i="1"/>
  <c r="AO8" i="1"/>
  <c r="BI11" i="1" l="1"/>
  <c r="BH11" i="1"/>
  <c r="BJ11" i="1"/>
</calcChain>
</file>

<file path=xl/sharedStrings.xml><?xml version="1.0" encoding="utf-8"?>
<sst xmlns="http://schemas.openxmlformats.org/spreadsheetml/2006/main" count="370" uniqueCount="118">
  <si>
    <t>State Universities</t>
  </si>
  <si>
    <t>Asnuntuck</t>
  </si>
  <si>
    <t>Capital</t>
  </si>
  <si>
    <t>Gateway</t>
  </si>
  <si>
    <t>Housatonic</t>
  </si>
  <si>
    <t>Manchester</t>
  </si>
  <si>
    <t>Middlesex</t>
  </si>
  <si>
    <t>Naugatuck Valley</t>
  </si>
  <si>
    <t>Norwalk</t>
  </si>
  <si>
    <t>Three Rivers</t>
  </si>
  <si>
    <t>Tunxis</t>
  </si>
  <si>
    <t>Central</t>
  </si>
  <si>
    <t>Eastern</t>
  </si>
  <si>
    <t>Southern</t>
  </si>
  <si>
    <t>Western</t>
  </si>
  <si>
    <t>SEMESTER</t>
  </si>
  <si>
    <t>SLEVEL</t>
  </si>
  <si>
    <t>ASNUNTUCK_FT</t>
  </si>
  <si>
    <t>ASNUNTUCK_PT</t>
  </si>
  <si>
    <t>ASNUNTUCK_ALL</t>
  </si>
  <si>
    <t>CAPITAL_FT</t>
  </si>
  <si>
    <t>CAPITAL_PT</t>
  </si>
  <si>
    <t>CAPITAL_ALL</t>
  </si>
  <si>
    <t>GATEWAY_FT</t>
  </si>
  <si>
    <t>GATEWAY_PT</t>
  </si>
  <si>
    <t>GATEWAY_ALL</t>
  </si>
  <si>
    <t>HOUSATONIC_FT</t>
  </si>
  <si>
    <t>HOUSATONIC_PT</t>
  </si>
  <si>
    <t>HOUSATONIC_ALL</t>
  </si>
  <si>
    <t>MANCHESTER_FT</t>
  </si>
  <si>
    <t>MANCHESTER_PT</t>
  </si>
  <si>
    <t>MANCHESTER_ALL</t>
  </si>
  <si>
    <t>MIDDLESEX_FT</t>
  </si>
  <si>
    <t>MIDDLESEX_PT</t>
  </si>
  <si>
    <t>MIDDLESEX_ALL</t>
  </si>
  <si>
    <t>NAUGATUCK_VALLEY_FT</t>
  </si>
  <si>
    <t>NAUGATUCK_VALLEY_PT</t>
  </si>
  <si>
    <t>NAUGATUCK_VALLEY_ALL</t>
  </si>
  <si>
    <t>NORTHWESTERN_CT_FT</t>
  </si>
  <si>
    <t>NORTHWESTERN_CT_PT</t>
  </si>
  <si>
    <t>NORTHWESTERN_CT_ALL</t>
  </si>
  <si>
    <t>NORWALK_FT</t>
  </si>
  <si>
    <t>NORWALK_PT</t>
  </si>
  <si>
    <t>NORWALK_ALL</t>
  </si>
  <si>
    <t>QUINEBAUG_VALLEY_FT</t>
  </si>
  <si>
    <t>QUINEBAUG_VALLEY_PT</t>
  </si>
  <si>
    <t>QUINEBAUG_VALLEY_ALL</t>
  </si>
  <si>
    <t>THREE_RIVERS_FT</t>
  </si>
  <si>
    <t>THREE_RIVERS_PT</t>
  </si>
  <si>
    <t>THREE_RIVERS_ALL</t>
  </si>
  <si>
    <t>TUNXIS_FT</t>
  </si>
  <si>
    <t>TUNXIS_PT</t>
  </si>
  <si>
    <t>TUNXIS_ALL</t>
  </si>
  <si>
    <t>CHARTER_OAK_FT</t>
  </si>
  <si>
    <t>CHARTER_OAK_PT</t>
  </si>
  <si>
    <t>CHARTER_OAK_ALL</t>
  </si>
  <si>
    <t>CENTRAL_FT</t>
  </si>
  <si>
    <t>CENTRAL_PT</t>
  </si>
  <si>
    <t>CENTRAL_ALL</t>
  </si>
  <si>
    <t>EASTERN_FT</t>
  </si>
  <si>
    <t>EASTERN_PT</t>
  </si>
  <si>
    <t>EASTERN_ALL</t>
  </si>
  <si>
    <t>SOUTHERN_FT</t>
  </si>
  <si>
    <t>SOUTHERN_PT</t>
  </si>
  <si>
    <t>SOUTHERN_ALL</t>
  </si>
  <si>
    <t>WESTERN_FT</t>
  </si>
  <si>
    <t>WESTERN_PT</t>
  </si>
  <si>
    <t>WESTERN_ALL</t>
  </si>
  <si>
    <t>Fall 2011</t>
  </si>
  <si>
    <t>GR</t>
  </si>
  <si>
    <t>UG</t>
  </si>
  <si>
    <t>Fall 2012</t>
  </si>
  <si>
    <t>Fall 2013</t>
  </si>
  <si>
    <t>Spring 2012</t>
  </si>
  <si>
    <t>Spring 2013</t>
  </si>
  <si>
    <t>Spring 2014</t>
  </si>
  <si>
    <t>FT</t>
  </si>
  <si>
    <t>PT</t>
  </si>
  <si>
    <t>Northwestern CT</t>
  </si>
  <si>
    <t>Total</t>
  </si>
  <si>
    <t>Fall 2010</t>
  </si>
  <si>
    <t>Spring 2011</t>
  </si>
  <si>
    <t>Community College Total</t>
  </si>
  <si>
    <t>Charter Oak</t>
  </si>
  <si>
    <t>Total Universities</t>
  </si>
  <si>
    <t>Fall 2008</t>
  </si>
  <si>
    <t>Fall 2009</t>
  </si>
  <si>
    <t>Fall 2014</t>
  </si>
  <si>
    <t>Spring 2009</t>
  </si>
  <si>
    <t>Spring 2010</t>
  </si>
  <si>
    <r>
      <t>National Center for Education Statistics Formula for Calculation of FTE students (using instructional activity).</t>
    </r>
    <r>
      <rPr>
        <i/>
        <vertAlign val="superscript"/>
        <sz val="8"/>
        <color theme="1"/>
        <rFont val="Arial"/>
        <family val="2"/>
      </rPr>
      <t>1</t>
    </r>
  </si>
  <si>
    <t>CSCU</t>
  </si>
  <si>
    <t>Spring 2015</t>
  </si>
  <si>
    <t xml:space="preserve"> </t>
  </si>
  <si>
    <t>Fall 2015</t>
  </si>
  <si>
    <t>Quinebaug Valley</t>
  </si>
  <si>
    <t>Spring 2016</t>
  </si>
  <si>
    <r>
      <rPr>
        <vertAlign val="superscript"/>
        <sz val="10"/>
        <color theme="1"/>
        <rFont val="Arial"/>
        <family val="2"/>
      </rPr>
      <t>1</t>
    </r>
    <r>
      <rPr>
        <sz val="10"/>
        <color theme="1"/>
        <rFont val="Arial"/>
        <family val="2"/>
      </rPr>
      <t xml:space="preserve">See definition in IPEDS glossary entry for "Calculation of FTE students" at </t>
    </r>
    <r>
      <rPr>
        <u/>
        <sz val="10"/>
        <color theme="3"/>
        <rFont val="Arial"/>
        <family val="2"/>
      </rPr>
      <t>https://surveys.nces.ed.gov/ipeds/VisGlossaryAll.aspx</t>
    </r>
  </si>
  <si>
    <t>Connecticut State Colleges &amp; Universities (CSCU) Spring Full-Time Equivalent</t>
  </si>
  <si>
    <t>Connecticut State Colleges &amp; Universities (CSCU) Fall Full-Time Equivalent</t>
  </si>
  <si>
    <t>Fall 2016</t>
  </si>
  <si>
    <t>Fall 2017</t>
  </si>
  <si>
    <t>Spring 2017</t>
  </si>
  <si>
    <t>Fall 2018</t>
  </si>
  <si>
    <t>Fall 2019</t>
  </si>
  <si>
    <t>Data source:  Institutional Research Database (IRDB)</t>
  </si>
  <si>
    <t>Spring 2018</t>
  </si>
  <si>
    <t>Spring 2019</t>
  </si>
  <si>
    <t>Fall 2020</t>
  </si>
  <si>
    <t>Spring 2020</t>
  </si>
  <si>
    <t>Fall 2021</t>
  </si>
  <si>
    <t>Spring 2021</t>
  </si>
  <si>
    <t>Spring 2022</t>
  </si>
  <si>
    <t>Fall 2022</t>
  </si>
  <si>
    <t>Spring 2023</t>
  </si>
  <si>
    <t>Fall 2023</t>
  </si>
  <si>
    <t>Prepared by the Office of Decision Support &amp; Institutional Research , March 25, 2024</t>
  </si>
  <si>
    <t>CT State Community Colleges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</si>
</sst>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(* #,##0_);_(* \(#,##0\);_(* &quot;-&quot;_);_(@_)"/>
    <numFmt numFmtId="43" formatCode="_(* #,##0.00_);_(* \(#,##0.00\);_(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i/>
      <sz val="8"/>
      <color theme="1"/>
      <name val="Arial"/>
      <family val="2"/>
    </font>
    <font>
      <u/>
      <sz val="10"/>
      <color theme="3"/>
      <name val="Arial"/>
      <family val="2"/>
    </font>
    <font>
      <vertAlign val="superscript"/>
      <sz val="10"/>
      <color theme="1"/>
      <name val="Arial"/>
      <family val="2"/>
    </font>
    <font>
      <i/>
      <vertAlign val="superscript"/>
      <sz val="8"/>
      <color theme="1"/>
      <name val="Arial"/>
      <family val="2"/>
    </font>
    <font>
      <sz val="11"/>
      <name val="Calibri"/>
      <family val="2"/>
      <scheme val="minor"/>
    </font>
    <font>
      <sz val="8"/>
      <color rgb="FF000000"/>
      <name val="Arial"/>
      <family val="2"/>
    </font>
    <font>
      <sz val="8"/>
      <color theme="1"/>
      <name val="Arial"/>
      <family val="2"/>
    </font>
    <font>
      <sz val="8"/>
      <name val="Calibri"/>
      <family val="2"/>
      <scheme val="minor"/>
    </font>
    <font>
      <i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58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3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3" fillId="0" borderId="13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12" xfId="0" applyFont="1" applyBorder="1" applyAlignment="1">
      <alignment horizontal="center" vertical="center"/>
    </xf>
    <xf numFmtId="41" fontId="2" fillId="0" borderId="13" xfId="1" applyNumberFormat="1" applyFont="1" applyFill="1" applyBorder="1" applyAlignment="1">
      <alignment horizontal="left" indent="1"/>
    </xf>
    <xf numFmtId="41" fontId="2" fillId="0" borderId="2" xfId="1" applyNumberFormat="1" applyFont="1" applyFill="1" applyBorder="1" applyAlignment="1">
      <alignment horizontal="left" indent="1"/>
    </xf>
    <xf numFmtId="41" fontId="2" fillId="0" borderId="11" xfId="1" applyNumberFormat="1" applyFont="1" applyFill="1" applyBorder="1" applyAlignment="1">
      <alignment horizontal="left" indent="1"/>
    </xf>
    <xf numFmtId="41" fontId="2" fillId="0" borderId="3" xfId="1" applyNumberFormat="1" applyFont="1" applyFill="1" applyBorder="1" applyAlignment="1">
      <alignment horizontal="left" indent="1"/>
    </xf>
    <xf numFmtId="41" fontId="2" fillId="0" borderId="3" xfId="1" applyNumberFormat="1" applyFont="1" applyFill="1" applyBorder="1"/>
    <xf numFmtId="41" fontId="2" fillId="0" borderId="2" xfId="1" applyNumberFormat="1" applyFont="1" applyFill="1" applyBorder="1"/>
    <xf numFmtId="41" fontId="2" fillId="0" borderId="17" xfId="1" applyNumberFormat="1" applyFont="1" applyFill="1" applyBorder="1" applyAlignment="1">
      <alignment horizontal="left" indent="1"/>
    </xf>
    <xf numFmtId="41" fontId="2" fillId="0" borderId="14" xfId="1" applyNumberFormat="1" applyFont="1" applyFill="1" applyBorder="1" applyAlignment="1">
      <alignment horizontal="left" indent="1"/>
    </xf>
    <xf numFmtId="41" fontId="2" fillId="0" borderId="0" xfId="1" applyNumberFormat="1" applyFont="1" applyFill="1" applyBorder="1" applyAlignment="1">
      <alignment horizontal="left" indent="1"/>
    </xf>
    <xf numFmtId="41" fontId="2" fillId="0" borderId="8" xfId="1" applyNumberFormat="1" applyFont="1" applyFill="1" applyBorder="1" applyAlignment="1">
      <alignment horizontal="left" indent="1"/>
    </xf>
    <xf numFmtId="41" fontId="2" fillId="0" borderId="4" xfId="1" applyNumberFormat="1" applyFont="1" applyFill="1" applyBorder="1" applyAlignment="1">
      <alignment horizontal="left" indent="1"/>
    </xf>
    <xf numFmtId="41" fontId="2" fillId="0" borderId="4" xfId="1" applyNumberFormat="1" applyFont="1" applyFill="1" applyBorder="1"/>
    <xf numFmtId="41" fontId="2" fillId="0" borderId="0" xfId="1" applyNumberFormat="1" applyFont="1" applyFill="1" applyBorder="1"/>
    <xf numFmtId="41" fontId="2" fillId="0" borderId="18" xfId="1" applyNumberFormat="1" applyFont="1" applyFill="1" applyBorder="1" applyAlignment="1">
      <alignment horizontal="left" indent="1"/>
    </xf>
    <xf numFmtId="41" fontId="2" fillId="0" borderId="15" xfId="1" applyNumberFormat="1" applyFont="1" applyFill="1" applyBorder="1" applyAlignment="1">
      <alignment horizontal="left" indent="1"/>
    </xf>
    <xf numFmtId="41" fontId="2" fillId="0" borderId="5" xfId="1" applyNumberFormat="1" applyFont="1" applyFill="1" applyBorder="1" applyAlignment="1">
      <alignment horizontal="left" indent="1"/>
    </xf>
    <xf numFmtId="41" fontId="2" fillId="0" borderId="7" xfId="1" applyNumberFormat="1" applyFont="1" applyFill="1" applyBorder="1" applyAlignment="1">
      <alignment horizontal="left" indent="1"/>
    </xf>
    <xf numFmtId="41" fontId="2" fillId="0" borderId="6" xfId="1" applyNumberFormat="1" applyFont="1" applyFill="1" applyBorder="1" applyAlignment="1">
      <alignment horizontal="left" indent="1"/>
    </xf>
    <xf numFmtId="41" fontId="2" fillId="0" borderId="6" xfId="1" applyNumberFormat="1" applyFont="1" applyFill="1" applyBorder="1"/>
    <xf numFmtId="41" fontId="2" fillId="0" borderId="5" xfId="1" applyNumberFormat="1" applyFont="1" applyFill="1" applyBorder="1"/>
    <xf numFmtId="41" fontId="2" fillId="0" borderId="19" xfId="1" applyNumberFormat="1" applyFont="1" applyFill="1" applyBorder="1" applyAlignment="1">
      <alignment horizontal="left" indent="1"/>
    </xf>
    <xf numFmtId="0" fontId="5" fillId="0" borderId="0" xfId="0" applyFont="1"/>
    <xf numFmtId="43" fontId="0" fillId="0" borderId="0" xfId="1" applyFont="1"/>
    <xf numFmtId="43" fontId="0" fillId="0" borderId="0" xfId="1" applyFont="1" applyAlignment="1">
      <alignment vertical="top"/>
    </xf>
    <xf numFmtId="43" fontId="0" fillId="0" borderId="0" xfId="1" applyFont="1" applyAlignment="1">
      <alignment horizontal="center"/>
    </xf>
    <xf numFmtId="41" fontId="2" fillId="0" borderId="13" xfId="1" applyNumberFormat="1" applyFont="1" applyFill="1" applyBorder="1"/>
    <xf numFmtId="41" fontId="2" fillId="0" borderId="17" xfId="1" applyNumberFormat="1" applyFont="1" applyFill="1" applyBorder="1"/>
    <xf numFmtId="41" fontId="2" fillId="0" borderId="14" xfId="1" applyNumberFormat="1" applyFont="1" applyFill="1" applyBorder="1"/>
    <xf numFmtId="41" fontId="2" fillId="0" borderId="18" xfId="1" applyNumberFormat="1" applyFont="1" applyFill="1" applyBorder="1"/>
    <xf numFmtId="41" fontId="2" fillId="0" borderId="15" xfId="1" applyNumberFormat="1" applyFont="1" applyFill="1" applyBorder="1"/>
    <xf numFmtId="41" fontId="2" fillId="0" borderId="19" xfId="1" applyNumberFormat="1" applyFont="1" applyFill="1" applyBorder="1"/>
    <xf numFmtId="0" fontId="3" fillId="0" borderId="16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2" fillId="0" borderId="0" xfId="0" applyFont="1" applyAlignment="1">
      <alignment horizontal="left"/>
    </xf>
    <xf numFmtId="43" fontId="2" fillId="0" borderId="3" xfId="0" applyNumberFormat="1" applyFont="1" applyBorder="1"/>
    <xf numFmtId="0" fontId="2" fillId="0" borderId="21" xfId="0" applyFont="1" applyBorder="1"/>
    <xf numFmtId="43" fontId="2" fillId="0" borderId="4" xfId="0" applyNumberFormat="1" applyFont="1" applyBorder="1"/>
    <xf numFmtId="0" fontId="2" fillId="0" borderId="22" xfId="0" applyFont="1" applyBorder="1"/>
    <xf numFmtId="0" fontId="2" fillId="0" borderId="6" xfId="0" applyFont="1" applyBorder="1"/>
    <xf numFmtId="0" fontId="2" fillId="0" borderId="23" xfId="0" applyFont="1" applyBorder="1"/>
    <xf numFmtId="43" fontId="2" fillId="0" borderId="24" xfId="0" applyNumberFormat="1" applyFont="1" applyBorder="1"/>
    <xf numFmtId="43" fontId="2" fillId="0" borderId="25" xfId="0" applyNumberFormat="1" applyFont="1" applyBorder="1"/>
    <xf numFmtId="0" fontId="2" fillId="0" borderId="5" xfId="0" applyFont="1" applyBorder="1"/>
    <xf numFmtId="0" fontId="2" fillId="0" borderId="24" xfId="0" applyFont="1" applyBorder="1"/>
    <xf numFmtId="0" fontId="2" fillId="0" borderId="25" xfId="0" applyFont="1" applyBorder="1"/>
    <xf numFmtId="41" fontId="2" fillId="0" borderId="13" xfId="1" applyNumberFormat="1" applyFont="1" applyFill="1" applyBorder="1" applyAlignment="1">
      <alignment horizontal="right"/>
    </xf>
    <xf numFmtId="41" fontId="2" fillId="0" borderId="2" xfId="1" applyNumberFormat="1" applyFont="1" applyFill="1" applyBorder="1" applyAlignment="1">
      <alignment horizontal="right"/>
    </xf>
    <xf numFmtId="41" fontId="2" fillId="0" borderId="11" xfId="1" applyNumberFormat="1" applyFont="1" applyFill="1" applyBorder="1" applyAlignment="1">
      <alignment horizontal="right"/>
    </xf>
    <xf numFmtId="41" fontId="2" fillId="0" borderId="3" xfId="1" applyNumberFormat="1" applyFont="1" applyFill="1" applyBorder="1" applyAlignment="1">
      <alignment horizontal="right"/>
    </xf>
    <xf numFmtId="41" fontId="2" fillId="0" borderId="17" xfId="1" applyNumberFormat="1" applyFont="1" applyFill="1" applyBorder="1" applyAlignment="1">
      <alignment horizontal="right"/>
    </xf>
    <xf numFmtId="41" fontId="2" fillId="0" borderId="14" xfId="1" applyNumberFormat="1" applyFont="1" applyFill="1" applyBorder="1" applyAlignment="1">
      <alignment horizontal="right"/>
    </xf>
    <xf numFmtId="41" fontId="2" fillId="0" borderId="0" xfId="1" applyNumberFormat="1" applyFont="1" applyFill="1" applyBorder="1" applyAlignment="1">
      <alignment horizontal="right"/>
    </xf>
    <xf numFmtId="41" fontId="2" fillId="0" borderId="8" xfId="1" applyNumberFormat="1" applyFont="1" applyFill="1" applyBorder="1" applyAlignment="1">
      <alignment horizontal="right"/>
    </xf>
    <xf numFmtId="41" fontId="2" fillId="0" borderId="4" xfId="1" applyNumberFormat="1" applyFont="1" applyFill="1" applyBorder="1" applyAlignment="1">
      <alignment horizontal="right"/>
    </xf>
    <xf numFmtId="41" fontId="2" fillId="0" borderId="18" xfId="1" applyNumberFormat="1" applyFont="1" applyFill="1" applyBorder="1" applyAlignment="1">
      <alignment horizontal="right"/>
    </xf>
    <xf numFmtId="41" fontId="2" fillId="0" borderId="15" xfId="1" applyNumberFormat="1" applyFont="1" applyFill="1" applyBorder="1" applyAlignment="1">
      <alignment horizontal="right"/>
    </xf>
    <xf numFmtId="41" fontId="2" fillId="0" borderId="5" xfId="1" applyNumberFormat="1" applyFont="1" applyFill="1" applyBorder="1" applyAlignment="1">
      <alignment horizontal="right"/>
    </xf>
    <xf numFmtId="41" fontId="2" fillId="0" borderId="7" xfId="1" applyNumberFormat="1" applyFont="1" applyFill="1" applyBorder="1" applyAlignment="1">
      <alignment horizontal="right"/>
    </xf>
    <xf numFmtId="41" fontId="2" fillId="0" borderId="6" xfId="1" applyNumberFormat="1" applyFont="1" applyFill="1" applyBorder="1" applyAlignment="1">
      <alignment horizontal="right"/>
    </xf>
    <xf numFmtId="41" fontId="2" fillId="0" borderId="19" xfId="1" applyNumberFormat="1" applyFont="1" applyFill="1" applyBorder="1" applyAlignment="1">
      <alignment horizontal="right"/>
    </xf>
    <xf numFmtId="41" fontId="2" fillId="0" borderId="0" xfId="0" applyNumberFormat="1" applyFont="1" applyAlignment="1">
      <alignment horizontal="right"/>
    </xf>
    <xf numFmtId="41" fontId="2" fillId="0" borderId="11" xfId="0" applyNumberFormat="1" applyFont="1" applyBorder="1" applyAlignment="1">
      <alignment horizontal="right"/>
    </xf>
    <xf numFmtId="41" fontId="2" fillId="0" borderId="17" xfId="0" applyNumberFormat="1" applyFont="1" applyBorder="1" applyAlignment="1">
      <alignment horizontal="right"/>
    </xf>
    <xf numFmtId="41" fontId="2" fillId="0" borderId="18" xfId="0" applyNumberFormat="1" applyFont="1" applyBorder="1" applyAlignment="1">
      <alignment horizontal="right"/>
    </xf>
    <xf numFmtId="41" fontId="2" fillId="0" borderId="8" xfId="0" applyNumberFormat="1" applyFont="1" applyBorder="1" applyAlignment="1">
      <alignment horizontal="right"/>
    </xf>
    <xf numFmtId="41" fontId="2" fillId="0" borderId="5" xfId="0" applyNumberFormat="1" applyFont="1" applyBorder="1" applyAlignment="1">
      <alignment horizontal="right"/>
    </xf>
    <xf numFmtId="41" fontId="2" fillId="0" borderId="7" xfId="0" applyNumberFormat="1" applyFont="1" applyBorder="1" applyAlignment="1">
      <alignment horizontal="right"/>
    </xf>
    <xf numFmtId="41" fontId="2" fillId="0" borderId="19" xfId="0" applyNumberFormat="1" applyFont="1" applyBorder="1" applyAlignment="1">
      <alignment horizontal="right"/>
    </xf>
    <xf numFmtId="41" fontId="2" fillId="0" borderId="13" xfId="0" applyNumberFormat="1" applyFont="1" applyBorder="1" applyAlignment="1">
      <alignment horizontal="right"/>
    </xf>
    <xf numFmtId="41" fontId="2" fillId="0" borderId="3" xfId="0" applyNumberFormat="1" applyFont="1" applyBorder="1" applyAlignment="1">
      <alignment horizontal="right"/>
    </xf>
    <xf numFmtId="41" fontId="2" fillId="0" borderId="2" xfId="0" applyNumberFormat="1" applyFont="1" applyBorder="1" applyAlignment="1">
      <alignment horizontal="right"/>
    </xf>
    <xf numFmtId="41" fontId="2" fillId="0" borderId="14" xfId="0" applyNumberFormat="1" applyFont="1" applyBorder="1" applyAlignment="1">
      <alignment horizontal="right"/>
    </xf>
    <xf numFmtId="41" fontId="2" fillId="0" borderId="4" xfId="0" applyNumberFormat="1" applyFont="1" applyBorder="1" applyAlignment="1">
      <alignment horizontal="right"/>
    </xf>
    <xf numFmtId="41" fontId="2" fillId="0" borderId="15" xfId="0" applyNumberFormat="1" applyFont="1" applyBorder="1" applyAlignment="1">
      <alignment horizontal="right"/>
    </xf>
    <xf numFmtId="41" fontId="2" fillId="0" borderId="6" xfId="0" applyNumberFormat="1" applyFont="1" applyBorder="1" applyAlignment="1">
      <alignment horizontal="right"/>
    </xf>
    <xf numFmtId="43" fontId="10" fillId="0" borderId="0" xfId="0" applyNumberFormat="1" applyFont="1" applyAlignment="1">
      <alignment horizontal="right"/>
    </xf>
    <xf numFmtId="43" fontId="0" fillId="0" borderId="0" xfId="0" applyNumberFormat="1"/>
    <xf numFmtId="0" fontId="2" fillId="0" borderId="20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2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43" fontId="2" fillId="0" borderId="20" xfId="0" applyNumberFormat="1" applyFont="1" applyBorder="1" applyAlignment="1">
      <alignment horizontal="left"/>
    </xf>
    <xf numFmtId="43" fontId="2" fillId="0" borderId="0" xfId="0" applyNumberFormat="1" applyFont="1" applyAlignment="1">
      <alignment horizontal="left"/>
    </xf>
    <xf numFmtId="0" fontId="2" fillId="0" borderId="5" xfId="0" applyFont="1" applyBorder="1" applyAlignment="1">
      <alignment horizontal="left"/>
    </xf>
    <xf numFmtId="0" fontId="0" fillId="0" borderId="0" xfId="0" applyAlignment="1">
      <alignment horizontal="left"/>
    </xf>
    <xf numFmtId="0" fontId="11" fillId="0" borderId="0" xfId="0" applyFont="1" applyAlignment="1">
      <alignment vertical="center"/>
    </xf>
    <xf numFmtId="0" fontId="12" fillId="0" borderId="0" xfId="0" applyFont="1"/>
    <xf numFmtId="43" fontId="2" fillId="0" borderId="20" xfId="0" applyNumberFormat="1" applyFont="1" applyBorder="1"/>
    <xf numFmtId="37" fontId="2" fillId="0" borderId="3" xfId="0" applyNumberFormat="1" applyFont="1" applyBorder="1"/>
    <xf numFmtId="37" fontId="2" fillId="0" borderId="2" xfId="0" applyNumberFormat="1" applyFont="1" applyBorder="1"/>
    <xf numFmtId="37" fontId="2" fillId="0" borderId="11" xfId="0" applyNumberFormat="1" applyFont="1" applyBorder="1"/>
    <xf numFmtId="37" fontId="2" fillId="0" borderId="13" xfId="0" applyNumberFormat="1" applyFont="1" applyBorder="1"/>
    <xf numFmtId="0" fontId="2" fillId="0" borderId="6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43" fontId="0" fillId="0" borderId="0" xfId="1" applyFont="1" applyFill="1"/>
    <xf numFmtId="43" fontId="0" fillId="0" borderId="0" xfId="1" applyFont="1" applyFill="1" applyAlignment="1">
      <alignment horizontal="center"/>
    </xf>
    <xf numFmtId="43" fontId="2" fillId="0" borderId="3" xfId="0" applyNumberFormat="1" applyFont="1" applyBorder="1" applyAlignment="1">
      <alignment horizontal="left"/>
    </xf>
    <xf numFmtId="43" fontId="2" fillId="0" borderId="4" xfId="0" applyNumberFormat="1" applyFont="1" applyBorder="1" applyAlignment="1">
      <alignment horizontal="left"/>
    </xf>
    <xf numFmtId="0" fontId="4" fillId="2" borderId="0" xfId="0" applyFont="1" applyFill="1"/>
    <xf numFmtId="0" fontId="2" fillId="2" borderId="0" xfId="0" applyFont="1" applyFill="1"/>
    <xf numFmtId="0" fontId="11" fillId="0" borderId="0" xfId="0" applyFont="1" applyAlignment="1">
      <alignment horizontal="left" vertical="center" wrapText="1"/>
    </xf>
    <xf numFmtId="43" fontId="2" fillId="0" borderId="24" xfId="0" applyNumberFormat="1" applyFont="1" applyBorder="1" applyAlignment="1">
      <alignment horizontal="left"/>
    </xf>
    <xf numFmtId="43" fontId="2" fillId="0" borderId="25" xfId="0" applyNumberFormat="1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14" fillId="0" borderId="0" xfId="0" applyFont="1"/>
    <xf numFmtId="0" fontId="14" fillId="0" borderId="0" xfId="0" applyFont="1" applyAlignment="1">
      <alignment horizontal="left"/>
    </xf>
    <xf numFmtId="41" fontId="14" fillId="0" borderId="0" xfId="1" applyNumberFormat="1" applyFont="1" applyFill="1" applyBorder="1" applyAlignment="1">
      <alignment horizontal="left" indent="1"/>
    </xf>
    <xf numFmtId="41" fontId="14" fillId="0" borderId="0" xfId="1" applyNumberFormat="1" applyFont="1" applyFill="1" applyBorder="1"/>
    <xf numFmtId="1" fontId="2" fillId="0" borderId="0" xfId="0" applyNumberFormat="1" applyFont="1" applyAlignment="1">
      <alignment horizontal="right"/>
    </xf>
    <xf numFmtId="1" fontId="2" fillId="0" borderId="0" xfId="1" applyNumberFormat="1" applyFont="1" applyFill="1" applyBorder="1" applyAlignment="1">
      <alignment horizontal="right"/>
    </xf>
    <xf numFmtId="1" fontId="2" fillId="0" borderId="5" xfId="1" applyNumberFormat="1" applyFont="1" applyFill="1" applyBorder="1" applyAlignment="1">
      <alignment horizontal="right"/>
    </xf>
    <xf numFmtId="0" fontId="3" fillId="0" borderId="10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5" fillId="0" borderId="12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5" fillId="0" borderId="12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11" fillId="0" borderId="0" xfId="0" applyFont="1" applyAlignment="1">
      <alignment horizontal="left" vertical="center" wrapText="1"/>
    </xf>
    <xf numFmtId="0" fontId="3" fillId="0" borderId="12" xfId="0" applyFont="1" applyBorder="1" applyAlignment="1">
      <alignment horizontal="center" wrapText="1"/>
    </xf>
    <xf numFmtId="0" fontId="5" fillId="2" borderId="0" xfId="0" applyFont="1" applyFill="1" applyAlignment="1">
      <alignment horizontal="left"/>
    </xf>
    <xf numFmtId="0" fontId="6" fillId="2" borderId="5" xfId="0" applyFont="1" applyFill="1" applyBorder="1" applyAlignment="1">
      <alignment horizontal="left"/>
    </xf>
    <xf numFmtId="0" fontId="3" fillId="0" borderId="13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3" fillId="0" borderId="16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3" fillId="0" borderId="16" xfId="0" applyFont="1" applyBorder="1" applyAlignment="1">
      <alignment horizontal="center" wrapText="1"/>
    </xf>
    <xf numFmtId="0" fontId="3" fillId="0" borderId="2" xfId="0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3" fillId="0" borderId="17" xfId="0" applyFont="1" applyBorder="1" applyAlignment="1">
      <alignment wrapText="1"/>
    </xf>
    <xf numFmtId="0" fontId="3" fillId="0" borderId="5" xfId="0" applyFont="1" applyBorder="1" applyAlignment="1">
      <alignment horizontal="left" wrapText="1"/>
    </xf>
    <xf numFmtId="0" fontId="3" fillId="0" borderId="19" xfId="0" applyFont="1" applyBorder="1" applyAlignment="1">
      <alignment horizontal="center" wrapText="1"/>
    </xf>
    <xf numFmtId="0" fontId="3" fillId="0" borderId="18" xfId="0" applyFont="1" applyBorder="1" applyAlignment="1">
      <alignment wrapText="1"/>
    </xf>
    <xf numFmtId="0" fontId="3" fillId="0" borderId="5" xfId="0" applyFont="1" applyBorder="1" applyAlignment="1">
      <alignment horizontal="center" wrapText="1"/>
    </xf>
    <xf numFmtId="0" fontId="3" fillId="0" borderId="0" xfId="0" applyFont="1" applyBorder="1" applyAlignment="1">
      <alignment wrapText="1"/>
    </xf>
    <xf numFmtId="0" fontId="5" fillId="0" borderId="2" xfId="0" applyFont="1" applyBorder="1" applyAlignment="1">
      <alignment wrapText="1"/>
    </xf>
    <xf numFmtId="0" fontId="5" fillId="0" borderId="17" xfId="0" applyFont="1" applyBorder="1" applyAlignment="1">
      <alignment wrapText="1"/>
    </xf>
    <xf numFmtId="0" fontId="0" fillId="0" borderId="0" xfId="0" applyAlignme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J60"/>
  <sheetViews>
    <sheetView tabSelected="1" workbookViewId="0">
      <pane xSplit="2" ySplit="5" topLeftCell="C6" activePane="bottomRight" state="frozenSplit"/>
      <selection activeCell="C24" sqref="C24"/>
      <selection pane="topRight" activeCell="C24" sqref="C24"/>
      <selection pane="bottomLeft" activeCell="C24" sqref="C24"/>
      <selection pane="bottomRight" activeCell="C4" sqref="C4:E4"/>
    </sheetView>
  </sheetViews>
  <sheetFormatPr defaultColWidth="9.140625" defaultRowHeight="12.75" x14ac:dyDescent="0.2"/>
  <cols>
    <col min="1" max="1" width="11.42578125" style="1" customWidth="1"/>
    <col min="2" max="2" width="5.28515625" style="1" bestFit="1" customWidth="1"/>
    <col min="3" max="38" width="7.7109375" style="1" customWidth="1"/>
    <col min="39" max="41" width="8.7109375" style="1" customWidth="1"/>
    <col min="42" max="56" width="7.7109375" style="1" customWidth="1"/>
    <col min="57" max="61" width="8.7109375" style="1" customWidth="1"/>
    <col min="62" max="62" width="10" style="1" bestFit="1" customWidth="1"/>
    <col min="63" max="16384" width="9.140625" style="1"/>
  </cols>
  <sheetData>
    <row r="1" spans="1:62" s="111" customFormat="1" ht="15.75" x14ac:dyDescent="0.25">
      <c r="A1" s="137" t="s">
        <v>99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137"/>
      <c r="Z1" s="137"/>
      <c r="AA1" s="137"/>
      <c r="AB1" s="137"/>
      <c r="AC1" s="137"/>
      <c r="AD1" s="137"/>
      <c r="AE1" s="137"/>
      <c r="AF1" s="137"/>
      <c r="AG1" s="137"/>
      <c r="AH1" s="137"/>
      <c r="AI1" s="137"/>
      <c r="AJ1" s="137"/>
      <c r="AK1" s="137"/>
      <c r="AL1" s="137"/>
      <c r="AM1" s="137"/>
      <c r="AN1" s="137"/>
      <c r="AO1" s="137"/>
      <c r="AP1" s="137"/>
      <c r="AQ1" s="137"/>
      <c r="AR1" s="137"/>
      <c r="AS1" s="137"/>
      <c r="AT1" s="137"/>
      <c r="AU1" s="137"/>
      <c r="AV1" s="137"/>
      <c r="AW1" s="137"/>
      <c r="AX1" s="137"/>
      <c r="AY1" s="137"/>
      <c r="AZ1" s="137"/>
      <c r="BA1" s="137"/>
      <c r="BB1" s="137"/>
      <c r="BC1" s="137"/>
      <c r="BD1" s="137"/>
      <c r="BE1" s="137"/>
      <c r="BF1" s="137"/>
      <c r="BG1" s="137"/>
      <c r="BH1" s="137"/>
      <c r="BI1" s="137"/>
      <c r="BJ1" s="137"/>
    </row>
    <row r="2" spans="1:62" s="112" customFormat="1" x14ac:dyDescent="0.2">
      <c r="A2" s="138" t="s">
        <v>90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8"/>
      <c r="AF2" s="138"/>
      <c r="AG2" s="138"/>
      <c r="AH2" s="138"/>
      <c r="AI2" s="138"/>
      <c r="AJ2" s="138"/>
      <c r="AK2" s="138"/>
      <c r="AL2" s="138"/>
      <c r="AM2" s="138"/>
      <c r="AN2" s="138"/>
      <c r="AO2" s="138"/>
      <c r="AP2" s="138"/>
      <c r="AQ2" s="138"/>
      <c r="AR2" s="138"/>
      <c r="AS2" s="138"/>
      <c r="AT2" s="138"/>
      <c r="AU2" s="138"/>
      <c r="AV2" s="138"/>
      <c r="AW2" s="138"/>
      <c r="AX2" s="138"/>
      <c r="AY2" s="138"/>
      <c r="AZ2" s="138"/>
      <c r="BA2" s="138"/>
      <c r="BB2" s="138"/>
      <c r="BC2" s="138"/>
      <c r="BD2" s="138"/>
      <c r="BE2" s="138"/>
      <c r="BF2" s="138"/>
      <c r="BG2" s="138"/>
      <c r="BH2" s="138"/>
      <c r="BI2" s="138"/>
      <c r="BJ2" s="138"/>
    </row>
    <row r="3" spans="1:62" s="32" customFormat="1" ht="15" customHeight="1" x14ac:dyDescent="0.25">
      <c r="A3" s="155"/>
      <c r="B3" s="156"/>
      <c r="C3" s="132" t="s">
        <v>117</v>
      </c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133"/>
      <c r="Z3" s="133"/>
      <c r="AA3" s="133"/>
      <c r="AB3" s="133"/>
      <c r="AC3" s="133"/>
      <c r="AD3" s="133"/>
      <c r="AE3" s="133"/>
      <c r="AF3" s="133"/>
      <c r="AG3" s="133"/>
      <c r="AH3" s="133"/>
      <c r="AI3" s="133"/>
      <c r="AJ3" s="133"/>
      <c r="AK3" s="133"/>
      <c r="AL3" s="133"/>
      <c r="AM3" s="133"/>
      <c r="AN3" s="133"/>
      <c r="AO3" s="134"/>
      <c r="AP3" s="132"/>
      <c r="AQ3" s="133"/>
      <c r="AR3" s="134"/>
      <c r="AS3" s="127" t="s">
        <v>0</v>
      </c>
      <c r="AT3" s="128"/>
      <c r="AU3" s="128"/>
      <c r="AV3" s="128"/>
      <c r="AW3" s="128"/>
      <c r="AX3" s="128"/>
      <c r="AY3" s="128"/>
      <c r="AZ3" s="128"/>
      <c r="BA3" s="128"/>
      <c r="BB3" s="128"/>
      <c r="BC3" s="128"/>
      <c r="BD3" s="128"/>
      <c r="BE3" s="128"/>
      <c r="BF3" s="128"/>
      <c r="BG3" s="128"/>
      <c r="BH3" s="127" t="s">
        <v>91</v>
      </c>
      <c r="BI3" s="128"/>
      <c r="BJ3" s="145"/>
    </row>
    <row r="4" spans="1:62" s="2" customFormat="1" x14ac:dyDescent="0.2">
      <c r="A4" s="154"/>
      <c r="B4" s="152"/>
      <c r="C4" s="136" t="s">
        <v>1</v>
      </c>
      <c r="D4" s="125"/>
      <c r="E4" s="126"/>
      <c r="F4" s="124" t="s">
        <v>2</v>
      </c>
      <c r="G4" s="125"/>
      <c r="H4" s="125"/>
      <c r="I4" s="124" t="s">
        <v>3</v>
      </c>
      <c r="J4" s="125"/>
      <c r="K4" s="125"/>
      <c r="L4" s="124" t="s">
        <v>4</v>
      </c>
      <c r="M4" s="125"/>
      <c r="N4" s="125"/>
      <c r="O4" s="124" t="s">
        <v>5</v>
      </c>
      <c r="P4" s="125"/>
      <c r="Q4" s="125"/>
      <c r="R4" s="124" t="s">
        <v>6</v>
      </c>
      <c r="S4" s="125"/>
      <c r="T4" s="126"/>
      <c r="U4" s="124" t="s">
        <v>7</v>
      </c>
      <c r="V4" s="125"/>
      <c r="W4" s="126"/>
      <c r="X4" s="124" t="s">
        <v>78</v>
      </c>
      <c r="Y4" s="125"/>
      <c r="Z4" s="126"/>
      <c r="AA4" s="124" t="s">
        <v>8</v>
      </c>
      <c r="AB4" s="125"/>
      <c r="AC4" s="126"/>
      <c r="AD4" s="125" t="s">
        <v>95</v>
      </c>
      <c r="AE4" s="125"/>
      <c r="AF4" s="125"/>
      <c r="AG4" s="125" t="s">
        <v>9</v>
      </c>
      <c r="AH4" s="125"/>
      <c r="AI4" s="125"/>
      <c r="AJ4" s="124" t="s">
        <v>10</v>
      </c>
      <c r="AK4" s="125"/>
      <c r="AL4" s="126"/>
      <c r="AM4" s="124" t="s">
        <v>82</v>
      </c>
      <c r="AN4" s="125"/>
      <c r="AO4" s="125"/>
      <c r="AP4" s="139" t="s">
        <v>83</v>
      </c>
      <c r="AQ4" s="140"/>
      <c r="AR4" s="141"/>
      <c r="AS4" s="144" t="s">
        <v>11</v>
      </c>
      <c r="AT4" s="130"/>
      <c r="AU4" s="131"/>
      <c r="AV4" s="129" t="s">
        <v>12</v>
      </c>
      <c r="AW4" s="130"/>
      <c r="AX4" s="131"/>
      <c r="AY4" s="129" t="s">
        <v>13</v>
      </c>
      <c r="AZ4" s="130"/>
      <c r="BA4" s="131"/>
      <c r="BB4" s="129" t="s">
        <v>14</v>
      </c>
      <c r="BC4" s="130"/>
      <c r="BD4" s="131"/>
      <c r="BE4" s="129" t="s">
        <v>84</v>
      </c>
      <c r="BF4" s="130"/>
      <c r="BG4" s="143"/>
      <c r="BH4" s="144" t="s">
        <v>79</v>
      </c>
      <c r="BI4" s="130"/>
      <c r="BJ4" s="143"/>
    </row>
    <row r="5" spans="1:62" s="6" customFormat="1" ht="15" customHeight="1" x14ac:dyDescent="0.2">
      <c r="A5" s="153"/>
      <c r="B5" s="151"/>
      <c r="C5" s="8" t="s">
        <v>76</v>
      </c>
      <c r="D5" s="43" t="s">
        <v>77</v>
      </c>
      <c r="E5" s="5" t="s">
        <v>79</v>
      </c>
      <c r="F5" s="3" t="s">
        <v>76</v>
      </c>
      <c r="G5" s="4" t="s">
        <v>77</v>
      </c>
      <c r="H5" s="5" t="s">
        <v>79</v>
      </c>
      <c r="I5" s="3" t="s">
        <v>76</v>
      </c>
      <c r="J5" s="4" t="s">
        <v>77</v>
      </c>
      <c r="K5" s="5" t="s">
        <v>79</v>
      </c>
      <c r="L5" s="3" t="s">
        <v>76</v>
      </c>
      <c r="M5" s="4" t="s">
        <v>77</v>
      </c>
      <c r="N5" s="5" t="s">
        <v>79</v>
      </c>
      <c r="O5" s="3" t="s">
        <v>76</v>
      </c>
      <c r="P5" s="4" t="s">
        <v>77</v>
      </c>
      <c r="Q5" s="5" t="s">
        <v>79</v>
      </c>
      <c r="R5" s="3" t="s">
        <v>76</v>
      </c>
      <c r="S5" s="4" t="s">
        <v>77</v>
      </c>
      <c r="T5" s="5" t="s">
        <v>79</v>
      </c>
      <c r="U5" s="3" t="s">
        <v>76</v>
      </c>
      <c r="V5" s="4" t="s">
        <v>77</v>
      </c>
      <c r="W5" s="5" t="s">
        <v>79</v>
      </c>
      <c r="X5" s="3" t="s">
        <v>76</v>
      </c>
      <c r="Y5" s="4" t="s">
        <v>77</v>
      </c>
      <c r="Z5" s="5" t="s">
        <v>79</v>
      </c>
      <c r="AA5" s="3" t="s">
        <v>76</v>
      </c>
      <c r="AB5" s="4" t="s">
        <v>77</v>
      </c>
      <c r="AC5" s="5" t="s">
        <v>79</v>
      </c>
      <c r="AD5" s="3" t="s">
        <v>76</v>
      </c>
      <c r="AE5" s="4" t="s">
        <v>77</v>
      </c>
      <c r="AF5" s="5" t="s">
        <v>79</v>
      </c>
      <c r="AG5" s="3" t="s">
        <v>76</v>
      </c>
      <c r="AH5" s="4" t="s">
        <v>77</v>
      </c>
      <c r="AI5" s="5" t="s">
        <v>79</v>
      </c>
      <c r="AJ5" s="3" t="s">
        <v>76</v>
      </c>
      <c r="AK5" s="4" t="s">
        <v>77</v>
      </c>
      <c r="AL5" s="5" t="s">
        <v>79</v>
      </c>
      <c r="AM5" s="3" t="s">
        <v>76</v>
      </c>
      <c r="AN5" s="4" t="s">
        <v>77</v>
      </c>
      <c r="AO5" s="4" t="s">
        <v>79</v>
      </c>
      <c r="AP5" s="8" t="str">
        <f>AM5</f>
        <v>FT</v>
      </c>
      <c r="AQ5" s="4" t="s">
        <v>77</v>
      </c>
      <c r="AR5" s="9" t="s">
        <v>79</v>
      </c>
      <c r="AS5" s="8" t="s">
        <v>76</v>
      </c>
      <c r="AT5" s="4" t="s">
        <v>77</v>
      </c>
      <c r="AU5" s="4" t="s">
        <v>79</v>
      </c>
      <c r="AV5" s="3" t="s">
        <v>76</v>
      </c>
      <c r="AW5" s="4" t="s">
        <v>77</v>
      </c>
      <c r="AX5" s="5" t="s">
        <v>79</v>
      </c>
      <c r="AY5" s="4" t="s">
        <v>76</v>
      </c>
      <c r="AZ5" s="4" t="s">
        <v>77</v>
      </c>
      <c r="BA5" s="5" t="s">
        <v>79</v>
      </c>
      <c r="BB5" s="4" t="str">
        <f>AY5</f>
        <v>FT</v>
      </c>
      <c r="BC5" s="4" t="str">
        <f t="shared" ref="BC5:BD5" si="0">AZ5</f>
        <v>PT</v>
      </c>
      <c r="BD5" s="4" t="str">
        <f t="shared" si="0"/>
        <v>Total</v>
      </c>
      <c r="BE5" s="3" t="s">
        <v>76</v>
      </c>
      <c r="BF5" s="4" t="s">
        <v>77</v>
      </c>
      <c r="BG5" s="9" t="s">
        <v>79</v>
      </c>
      <c r="BH5" s="8" t="s">
        <v>76</v>
      </c>
      <c r="BI5" s="4" t="s">
        <v>77</v>
      </c>
      <c r="BJ5" s="9" t="s">
        <v>79</v>
      </c>
    </row>
    <row r="6" spans="1:62" ht="17.25" customHeight="1" x14ac:dyDescent="0.2">
      <c r="A6" s="88" t="str">
        <f>Data!A2</f>
        <v>Fall 2008</v>
      </c>
      <c r="B6" s="89" t="str">
        <f>Data!B2</f>
        <v>UG</v>
      </c>
      <c r="C6" s="18">
        <f>Data!C2</f>
        <v>564.13333333333298</v>
      </c>
      <c r="D6" s="12">
        <f>Data!D2</f>
        <v>367.53333333333302</v>
      </c>
      <c r="E6" s="13">
        <f>Data!E2</f>
        <v>931.66666666666697</v>
      </c>
      <c r="F6" s="14">
        <f>Data!F2</f>
        <v>920.8</v>
      </c>
      <c r="G6" s="12">
        <f>Data!G2</f>
        <v>1269.4666666666701</v>
      </c>
      <c r="H6" s="13">
        <f>Data!H2</f>
        <v>2190.2666666666701</v>
      </c>
      <c r="I6" s="14">
        <f>Data!I2</f>
        <v>1990.93333333333</v>
      </c>
      <c r="J6" s="12">
        <f>Data!J2</f>
        <v>1631.6666666666699</v>
      </c>
      <c r="K6" s="13">
        <f>Data!K2</f>
        <v>3622.6</v>
      </c>
      <c r="L6" s="14">
        <f>Data!L2</f>
        <v>1608.4666666666701</v>
      </c>
      <c r="M6" s="12">
        <f>Data!M2</f>
        <v>1271.13333333333</v>
      </c>
      <c r="N6" s="13">
        <f>Data!N2</f>
        <v>2879.6</v>
      </c>
      <c r="O6" s="14">
        <f>Data!O2</f>
        <v>2804.6666666666702</v>
      </c>
      <c r="P6" s="12">
        <f>Data!P2</f>
        <v>1386.3333333333301</v>
      </c>
      <c r="Q6" s="13">
        <f>Data!Q2</f>
        <v>4191</v>
      </c>
      <c r="R6" s="14">
        <f>Data!R2</f>
        <v>872.93333333333305</v>
      </c>
      <c r="S6" s="12">
        <f>Data!S2</f>
        <v>620.86666666666702</v>
      </c>
      <c r="T6" s="13">
        <f>Data!T2</f>
        <v>1493.8</v>
      </c>
      <c r="U6" s="14">
        <f>Data!U2</f>
        <v>2220.86666666667</v>
      </c>
      <c r="V6" s="12">
        <f>Data!V2</f>
        <v>1415.13333333333</v>
      </c>
      <c r="W6" s="13">
        <f>Data!W2</f>
        <v>3636</v>
      </c>
      <c r="X6" s="14">
        <f>Data!X2</f>
        <v>495</v>
      </c>
      <c r="Y6" s="12">
        <f>Data!Y2</f>
        <v>340.23333333333301</v>
      </c>
      <c r="Z6" s="13">
        <f>Data!Z2</f>
        <v>835.23333333333301</v>
      </c>
      <c r="AA6" s="14">
        <f>Data!AA2</f>
        <v>2123.7333333333299</v>
      </c>
      <c r="AB6" s="12">
        <f>Data!AB2</f>
        <v>1444.5</v>
      </c>
      <c r="AC6" s="13">
        <f>Data!AC2</f>
        <v>3568.2333333333299</v>
      </c>
      <c r="AD6" s="14">
        <f>Data!AD2</f>
        <v>612</v>
      </c>
      <c r="AE6" s="12">
        <f>Data!AE2</f>
        <v>442.6</v>
      </c>
      <c r="AF6" s="13">
        <f>Data!AF2</f>
        <v>1054.5999999999999</v>
      </c>
      <c r="AG6" s="14">
        <f>Data!AG2</f>
        <v>1266.3</v>
      </c>
      <c r="AH6" s="12">
        <f>Data!AH2</f>
        <v>1036.8</v>
      </c>
      <c r="AI6" s="13">
        <f>Data!AI2</f>
        <v>2303.1</v>
      </c>
      <c r="AJ6" s="14">
        <f>Data!AJ2</f>
        <v>1554.4666666666701</v>
      </c>
      <c r="AK6" s="12">
        <f>Data!AK2</f>
        <v>906.46666666666704</v>
      </c>
      <c r="AL6" s="13">
        <f>Data!AL2</f>
        <v>2460.9333333333302</v>
      </c>
      <c r="AM6" s="15">
        <f>AJ6+AG6+AD6+AA6+X6+U6+R6+O6+L6+I6+F6+C6</f>
        <v>17034.300000000007</v>
      </c>
      <c r="AN6" s="16">
        <f t="shared" ref="AN6:AN14" si="1">AK6+AH6+AE6+AB6+Y6+V6+S6+P6+M6+J6+G6+D6</f>
        <v>12132.73333333333</v>
      </c>
      <c r="AO6" s="16">
        <f t="shared" ref="AO6:AO14" si="2">AL6+AI6+AF6+AC6+Z6+W6+T6+Q6+N6+K6+H6+E6</f>
        <v>29167.033333333329</v>
      </c>
      <c r="AP6" s="36">
        <f>Data!AM2</f>
        <v>119.6</v>
      </c>
      <c r="AQ6" s="16">
        <f>Data!AN2</f>
        <v>369.5</v>
      </c>
      <c r="AR6" s="37">
        <f>Data!AO2</f>
        <v>489.1</v>
      </c>
      <c r="AS6" s="11">
        <f>Data!AP2</f>
        <v>7437.4666666666699</v>
      </c>
      <c r="AT6" s="12">
        <f>Data!AQ2</f>
        <v>882.73333333333301</v>
      </c>
      <c r="AU6" s="12">
        <f>Data!AR2</f>
        <v>8320.2000000000007</v>
      </c>
      <c r="AV6" s="14">
        <f>Data!AS2</f>
        <v>0</v>
      </c>
      <c r="AW6" s="12">
        <f>Data!AT2</f>
        <v>0</v>
      </c>
      <c r="AX6" s="13">
        <f>Data!AU2</f>
        <v>0</v>
      </c>
      <c r="AY6" s="12">
        <f>Data!AV2</f>
        <v>0</v>
      </c>
      <c r="AZ6" s="12">
        <f>Data!AW2</f>
        <v>0</v>
      </c>
      <c r="BA6" s="12">
        <f>Data!AX2</f>
        <v>0</v>
      </c>
      <c r="BB6" s="14">
        <f>Data!AY2</f>
        <v>0</v>
      </c>
      <c r="BC6" s="12">
        <f>Data!AZ2</f>
        <v>0</v>
      </c>
      <c r="BD6" s="13">
        <f>Data!BA2</f>
        <v>0</v>
      </c>
      <c r="BE6" s="12"/>
      <c r="BF6" s="12"/>
      <c r="BG6" s="17"/>
      <c r="BH6" s="11"/>
      <c r="BI6" s="12"/>
      <c r="BJ6" s="17"/>
    </row>
    <row r="7" spans="1:62" ht="17.25" customHeight="1" x14ac:dyDescent="0.2">
      <c r="A7" s="46"/>
      <c r="B7" s="90" t="str">
        <f>Data!B3</f>
        <v>GR</v>
      </c>
      <c r="C7" s="18">
        <f>Data!C3</f>
        <v>0</v>
      </c>
      <c r="D7" s="19">
        <f>Data!D3</f>
        <v>0</v>
      </c>
      <c r="E7" s="20">
        <f>Data!E3</f>
        <v>0</v>
      </c>
      <c r="F7" s="21">
        <f>Data!F3</f>
        <v>0</v>
      </c>
      <c r="G7" s="19">
        <f>Data!G3</f>
        <v>0</v>
      </c>
      <c r="H7" s="20">
        <f>Data!H3</f>
        <v>0</v>
      </c>
      <c r="I7" s="21">
        <f>Data!I3</f>
        <v>0</v>
      </c>
      <c r="J7" s="19">
        <f>Data!J3</f>
        <v>0</v>
      </c>
      <c r="K7" s="20">
        <f>Data!K3</f>
        <v>0</v>
      </c>
      <c r="L7" s="21">
        <f>Data!L3</f>
        <v>0</v>
      </c>
      <c r="M7" s="19">
        <f>Data!M3</f>
        <v>0</v>
      </c>
      <c r="N7" s="20">
        <f>Data!N3</f>
        <v>0</v>
      </c>
      <c r="O7" s="21">
        <f>Data!O3</f>
        <v>0</v>
      </c>
      <c r="P7" s="19">
        <f>Data!P3</f>
        <v>0</v>
      </c>
      <c r="Q7" s="20">
        <f>Data!Q3</f>
        <v>0</v>
      </c>
      <c r="R7" s="21">
        <f>Data!R3</f>
        <v>0</v>
      </c>
      <c r="S7" s="19">
        <f>Data!S3</f>
        <v>0</v>
      </c>
      <c r="T7" s="20">
        <f>Data!T3</f>
        <v>0</v>
      </c>
      <c r="U7" s="21">
        <f>Data!U3</f>
        <v>0</v>
      </c>
      <c r="V7" s="19">
        <f>Data!V3</f>
        <v>0</v>
      </c>
      <c r="W7" s="20">
        <f>Data!W3</f>
        <v>0</v>
      </c>
      <c r="X7" s="21">
        <f>Data!X3</f>
        <v>0</v>
      </c>
      <c r="Y7" s="19">
        <f>Data!Y3</f>
        <v>0</v>
      </c>
      <c r="Z7" s="20">
        <f>Data!Z3</f>
        <v>0</v>
      </c>
      <c r="AA7" s="21">
        <f>Data!AA3</f>
        <v>0</v>
      </c>
      <c r="AB7" s="19">
        <f>Data!AB3</f>
        <v>0</v>
      </c>
      <c r="AC7" s="20">
        <f>Data!AC3</f>
        <v>0</v>
      </c>
      <c r="AD7" s="21">
        <f>Data!AD3</f>
        <v>0</v>
      </c>
      <c r="AE7" s="19">
        <f>Data!AE3</f>
        <v>0</v>
      </c>
      <c r="AF7" s="20">
        <f>Data!AF3</f>
        <v>0</v>
      </c>
      <c r="AG7" s="21">
        <f>Data!AG3</f>
        <v>0</v>
      </c>
      <c r="AH7" s="19">
        <f>Data!AH3</f>
        <v>0</v>
      </c>
      <c r="AI7" s="20">
        <f>Data!AI3</f>
        <v>0</v>
      </c>
      <c r="AJ7" s="21">
        <f>Data!AJ3</f>
        <v>0</v>
      </c>
      <c r="AK7" s="19">
        <f>Data!AK3</f>
        <v>0</v>
      </c>
      <c r="AL7" s="20">
        <f>Data!AL3</f>
        <v>0</v>
      </c>
      <c r="AM7" s="22">
        <f t="shared" ref="AM7:AM14" si="3">AJ7+AG7+AD7+AA7+X7+U7+R7+O7+L7+I7+F7+C7</f>
        <v>0</v>
      </c>
      <c r="AN7" s="23">
        <f t="shared" si="1"/>
        <v>0</v>
      </c>
      <c r="AO7" s="23">
        <f t="shared" si="2"/>
        <v>0</v>
      </c>
      <c r="AP7" s="38">
        <f>Data!AM3</f>
        <v>0</v>
      </c>
      <c r="AQ7" s="23">
        <f>Data!AN3</f>
        <v>0</v>
      </c>
      <c r="AR7" s="39">
        <f>Data!AO3</f>
        <v>0</v>
      </c>
      <c r="AS7" s="18">
        <f>Data!AP3</f>
        <v>458.29166666666703</v>
      </c>
      <c r="AT7" s="19">
        <f>Data!AQ3</f>
        <v>650.41666666666697</v>
      </c>
      <c r="AU7" s="19">
        <f>Data!AR3</f>
        <v>1108.7083333333301</v>
      </c>
      <c r="AV7" s="21">
        <f>Data!AS3</f>
        <v>0</v>
      </c>
      <c r="AW7" s="19">
        <f>Data!AT3</f>
        <v>0</v>
      </c>
      <c r="AX7" s="20">
        <f>Data!AU3</f>
        <v>0</v>
      </c>
      <c r="AY7" s="19">
        <f>Data!AV3</f>
        <v>0</v>
      </c>
      <c r="AZ7" s="19">
        <f>Data!AW3</f>
        <v>0</v>
      </c>
      <c r="BA7" s="19">
        <f>Data!AX3</f>
        <v>0</v>
      </c>
      <c r="BB7" s="21">
        <f>Data!AY3</f>
        <v>0</v>
      </c>
      <c r="BC7" s="19">
        <f>Data!AZ3</f>
        <v>0</v>
      </c>
      <c r="BD7" s="20">
        <f>Data!BA3</f>
        <v>0</v>
      </c>
      <c r="BE7" s="19"/>
      <c r="BF7" s="19"/>
      <c r="BG7" s="24"/>
      <c r="BH7" s="18"/>
      <c r="BI7" s="19"/>
      <c r="BJ7" s="24"/>
    </row>
    <row r="8" spans="1:62" ht="17.25" customHeight="1" x14ac:dyDescent="0.2">
      <c r="A8" s="48"/>
      <c r="B8" s="49" t="s">
        <v>79</v>
      </c>
      <c r="C8" s="25">
        <f>C6+C7</f>
        <v>564.13333333333298</v>
      </c>
      <c r="D8" s="26">
        <f t="shared" ref="D8:AL8" si="4">D6+D7</f>
        <v>367.53333333333302</v>
      </c>
      <c r="E8" s="27">
        <f t="shared" si="4"/>
        <v>931.66666666666697</v>
      </c>
      <c r="F8" s="28">
        <f t="shared" si="4"/>
        <v>920.8</v>
      </c>
      <c r="G8" s="26">
        <f t="shared" si="4"/>
        <v>1269.4666666666701</v>
      </c>
      <c r="H8" s="27">
        <f t="shared" si="4"/>
        <v>2190.2666666666701</v>
      </c>
      <c r="I8" s="28">
        <f t="shared" si="4"/>
        <v>1990.93333333333</v>
      </c>
      <c r="J8" s="26">
        <f t="shared" si="4"/>
        <v>1631.6666666666699</v>
      </c>
      <c r="K8" s="27">
        <f t="shared" si="4"/>
        <v>3622.6</v>
      </c>
      <c r="L8" s="28">
        <f t="shared" si="4"/>
        <v>1608.4666666666701</v>
      </c>
      <c r="M8" s="26">
        <f t="shared" si="4"/>
        <v>1271.13333333333</v>
      </c>
      <c r="N8" s="27">
        <f t="shared" si="4"/>
        <v>2879.6</v>
      </c>
      <c r="O8" s="28">
        <f t="shared" si="4"/>
        <v>2804.6666666666702</v>
      </c>
      <c r="P8" s="26">
        <f t="shared" si="4"/>
        <v>1386.3333333333301</v>
      </c>
      <c r="Q8" s="27">
        <f t="shared" si="4"/>
        <v>4191</v>
      </c>
      <c r="R8" s="28">
        <f t="shared" si="4"/>
        <v>872.93333333333305</v>
      </c>
      <c r="S8" s="26">
        <f t="shared" si="4"/>
        <v>620.86666666666702</v>
      </c>
      <c r="T8" s="27">
        <f t="shared" si="4"/>
        <v>1493.8</v>
      </c>
      <c r="U8" s="28">
        <f t="shared" si="4"/>
        <v>2220.86666666667</v>
      </c>
      <c r="V8" s="26">
        <f t="shared" si="4"/>
        <v>1415.13333333333</v>
      </c>
      <c r="W8" s="27">
        <f t="shared" si="4"/>
        <v>3636</v>
      </c>
      <c r="X8" s="28">
        <f t="shared" si="4"/>
        <v>495</v>
      </c>
      <c r="Y8" s="26">
        <f t="shared" si="4"/>
        <v>340.23333333333301</v>
      </c>
      <c r="Z8" s="27">
        <f t="shared" si="4"/>
        <v>835.23333333333301</v>
      </c>
      <c r="AA8" s="28">
        <f t="shared" si="4"/>
        <v>2123.7333333333299</v>
      </c>
      <c r="AB8" s="26">
        <f t="shared" si="4"/>
        <v>1444.5</v>
      </c>
      <c r="AC8" s="27">
        <f t="shared" si="4"/>
        <v>3568.2333333333299</v>
      </c>
      <c r="AD8" s="28">
        <f t="shared" si="4"/>
        <v>612</v>
      </c>
      <c r="AE8" s="26">
        <f t="shared" si="4"/>
        <v>442.6</v>
      </c>
      <c r="AF8" s="27">
        <f t="shared" si="4"/>
        <v>1054.5999999999999</v>
      </c>
      <c r="AG8" s="28">
        <f t="shared" si="4"/>
        <v>1266.3</v>
      </c>
      <c r="AH8" s="26">
        <f t="shared" si="4"/>
        <v>1036.8</v>
      </c>
      <c r="AI8" s="27">
        <f t="shared" si="4"/>
        <v>2303.1</v>
      </c>
      <c r="AJ8" s="28">
        <f t="shared" si="4"/>
        <v>1554.4666666666701</v>
      </c>
      <c r="AK8" s="26">
        <f t="shared" si="4"/>
        <v>906.46666666666704</v>
      </c>
      <c r="AL8" s="27">
        <f t="shared" si="4"/>
        <v>2460.9333333333302</v>
      </c>
      <c r="AM8" s="29">
        <f t="shared" si="3"/>
        <v>17034.300000000007</v>
      </c>
      <c r="AN8" s="30">
        <f t="shared" si="1"/>
        <v>12132.73333333333</v>
      </c>
      <c r="AO8" s="30">
        <f t="shared" si="2"/>
        <v>29167.033333333329</v>
      </c>
      <c r="AP8" s="40">
        <f t="shared" ref="AP8:AR8" si="5">AP6+AP7</f>
        <v>119.6</v>
      </c>
      <c r="AQ8" s="30">
        <f t="shared" si="5"/>
        <v>369.5</v>
      </c>
      <c r="AR8" s="41">
        <f t="shared" si="5"/>
        <v>489.1</v>
      </c>
      <c r="AS8" s="25">
        <f t="shared" ref="AS8:BD8" si="6">AS6+AS7</f>
        <v>7895.7583333333369</v>
      </c>
      <c r="AT8" s="26">
        <f t="shared" si="6"/>
        <v>1533.15</v>
      </c>
      <c r="AU8" s="26">
        <f t="shared" si="6"/>
        <v>9428.908333333331</v>
      </c>
      <c r="AV8" s="28">
        <f t="shared" si="6"/>
        <v>0</v>
      </c>
      <c r="AW8" s="26">
        <f t="shared" si="6"/>
        <v>0</v>
      </c>
      <c r="AX8" s="27">
        <f t="shared" si="6"/>
        <v>0</v>
      </c>
      <c r="AY8" s="26">
        <f t="shared" si="6"/>
        <v>0</v>
      </c>
      <c r="AZ8" s="26">
        <f t="shared" si="6"/>
        <v>0</v>
      </c>
      <c r="BA8" s="26">
        <f t="shared" si="6"/>
        <v>0</v>
      </c>
      <c r="BB8" s="28">
        <f t="shared" si="6"/>
        <v>0</v>
      </c>
      <c r="BC8" s="26">
        <f t="shared" si="6"/>
        <v>0</v>
      </c>
      <c r="BD8" s="27">
        <f t="shared" si="6"/>
        <v>0</v>
      </c>
      <c r="BE8" s="26"/>
      <c r="BF8" s="26"/>
      <c r="BG8" s="31"/>
      <c r="BH8" s="25"/>
      <c r="BI8" s="26"/>
      <c r="BJ8" s="31"/>
    </row>
    <row r="9" spans="1:62" ht="17.25" customHeight="1" x14ac:dyDescent="0.2">
      <c r="A9" s="88" t="str">
        <f>Data!A4</f>
        <v>Fall 2009</v>
      </c>
      <c r="B9" s="89" t="str">
        <f>Data!B4</f>
        <v>UG</v>
      </c>
      <c r="C9" s="18">
        <f>Data!C4</f>
        <v>626.33333333333303</v>
      </c>
      <c r="D9" s="12">
        <f>Data!D4</f>
        <v>382.26666666666699</v>
      </c>
      <c r="E9" s="13">
        <f>Data!E4</f>
        <v>1008.6</v>
      </c>
      <c r="F9" s="14">
        <f>Data!F4</f>
        <v>1032</v>
      </c>
      <c r="G9" s="12">
        <f>Data!G4</f>
        <v>1338.06666666667</v>
      </c>
      <c r="H9" s="13">
        <f>Data!H4</f>
        <v>2370.0666666666698</v>
      </c>
      <c r="I9" s="14">
        <f>Data!I4</f>
        <v>2109.13333333333</v>
      </c>
      <c r="J9" s="12">
        <f>Data!J4</f>
        <v>1793.4</v>
      </c>
      <c r="K9" s="13">
        <f>Data!K4</f>
        <v>3902.5333333333301</v>
      </c>
      <c r="L9" s="14">
        <f>Data!L4</f>
        <v>1909.8</v>
      </c>
      <c r="M9" s="12">
        <f>Data!M4</f>
        <v>1351.7333333333299</v>
      </c>
      <c r="N9" s="13">
        <f>Data!N4</f>
        <v>3261.5333333333301</v>
      </c>
      <c r="O9" s="14">
        <f>Data!O4</f>
        <v>2982.2666666666701</v>
      </c>
      <c r="P9" s="12">
        <f>Data!P4</f>
        <v>1619.13333333333</v>
      </c>
      <c r="Q9" s="13">
        <f>Data!Q4</f>
        <v>4601.3999999999996</v>
      </c>
      <c r="R9" s="14">
        <f>Data!R4</f>
        <v>1051.7333333333299</v>
      </c>
      <c r="S9" s="12">
        <f>Data!S4</f>
        <v>653.4</v>
      </c>
      <c r="T9" s="13">
        <f>Data!T4</f>
        <v>1705.13333333333</v>
      </c>
      <c r="U9" s="14">
        <f>Data!U4</f>
        <v>2403.3333333333298</v>
      </c>
      <c r="V9" s="12">
        <f>Data!V4</f>
        <v>1633.86666666667</v>
      </c>
      <c r="W9" s="13">
        <f>Data!W4</f>
        <v>4037.2</v>
      </c>
      <c r="X9" s="14">
        <f>Data!X4</f>
        <v>511.6</v>
      </c>
      <c r="Y9" s="12">
        <f>Data!Y4</f>
        <v>367.2</v>
      </c>
      <c r="Z9" s="13">
        <f>Data!Z4</f>
        <v>878.8</v>
      </c>
      <c r="AA9" s="14">
        <f>Data!AA4</f>
        <v>2287.5666666666698</v>
      </c>
      <c r="AB9" s="12">
        <f>Data!AB4</f>
        <v>1618.43333333333</v>
      </c>
      <c r="AC9" s="13">
        <f>Data!AC4</f>
        <v>3906</v>
      </c>
      <c r="AD9" s="14">
        <f>Data!AD4</f>
        <v>665.33333333333303</v>
      </c>
      <c r="AE9" s="12">
        <f>Data!AE4</f>
        <v>512.26666666666699</v>
      </c>
      <c r="AF9" s="13">
        <f>Data!AF4</f>
        <v>1177.5999999999999</v>
      </c>
      <c r="AG9" s="14">
        <f>Data!AG4</f>
        <v>1374.43333333333</v>
      </c>
      <c r="AH9" s="12">
        <f>Data!AH4</f>
        <v>1197.06666666667</v>
      </c>
      <c r="AI9" s="13">
        <f>Data!AI4</f>
        <v>2571.5</v>
      </c>
      <c r="AJ9" s="14">
        <f>Data!AJ4</f>
        <v>1589.4666666666701</v>
      </c>
      <c r="AK9" s="12">
        <f>Data!AK4</f>
        <v>991.33333333333303</v>
      </c>
      <c r="AL9" s="13">
        <f>Data!AL4</f>
        <v>2580.8000000000002</v>
      </c>
      <c r="AM9" s="15">
        <f t="shared" si="3"/>
        <v>18542.999999999996</v>
      </c>
      <c r="AN9" s="16">
        <f t="shared" si="1"/>
        <v>13458.166666666664</v>
      </c>
      <c r="AO9" s="16">
        <f t="shared" si="2"/>
        <v>32001.166666666653</v>
      </c>
      <c r="AP9" s="36">
        <f>Data!AM4</f>
        <v>166.7</v>
      </c>
      <c r="AQ9" s="16">
        <f>Data!AN4</f>
        <v>431.8</v>
      </c>
      <c r="AR9" s="37">
        <f>Data!AO4</f>
        <v>598.5</v>
      </c>
      <c r="AS9" s="11">
        <f>Data!AP4</f>
        <v>7530.6</v>
      </c>
      <c r="AT9" s="12">
        <f>Data!AQ4</f>
        <v>881.93333333333305</v>
      </c>
      <c r="AU9" s="12">
        <f>Data!AR4</f>
        <v>8412.5333333333292</v>
      </c>
      <c r="AV9" s="14">
        <f>Data!AS4</f>
        <v>4264.1000000000004</v>
      </c>
      <c r="AW9" s="12">
        <f>Data!AT4</f>
        <v>349.63333333333298</v>
      </c>
      <c r="AX9" s="13">
        <f>Data!AU4</f>
        <v>4613.7333333333299</v>
      </c>
      <c r="AY9" s="12">
        <f>Data!AV4</f>
        <v>7132.1666666666697</v>
      </c>
      <c r="AZ9" s="12">
        <f>Data!AW4</f>
        <v>510.7</v>
      </c>
      <c r="BA9" s="12">
        <f>Data!AX4</f>
        <v>7642.8666666666704</v>
      </c>
      <c r="BB9" s="14">
        <f>Data!AY4</f>
        <v>4598.7</v>
      </c>
      <c r="BC9" s="12">
        <f>Data!AZ4</f>
        <v>442.53333333333302</v>
      </c>
      <c r="BD9" s="13">
        <f>Data!BA4</f>
        <v>5041.2333333333299</v>
      </c>
      <c r="BE9" s="12">
        <f t="shared" ref="BE9:BE14" si="7">AS9+AV9+AY9+BB9</f>
        <v>23525.566666666669</v>
      </c>
      <c r="BF9" s="12">
        <f t="shared" ref="BF9:BF14" si="8">AT9+AW9+AZ9+BC9</f>
        <v>2184.7999999999993</v>
      </c>
      <c r="BG9" s="17">
        <f t="shared" ref="BG9:BG14" si="9">AU9+AX9+BA9+BD9</f>
        <v>25710.366666666661</v>
      </c>
      <c r="BH9" s="11">
        <f t="shared" ref="BH9:BH14" si="10">BE9+AP9+AM9</f>
        <v>42235.266666666663</v>
      </c>
      <c r="BI9" s="12">
        <f t="shared" ref="BI9:BI14" si="11">BF9+AQ9+AN9</f>
        <v>16074.766666666663</v>
      </c>
      <c r="BJ9" s="17">
        <f t="shared" ref="BJ9:BJ14" si="12">BG9+AR9+AO9</f>
        <v>58310.033333333311</v>
      </c>
    </row>
    <row r="10" spans="1:62" ht="17.25" customHeight="1" x14ac:dyDescent="0.2">
      <c r="A10" s="46"/>
      <c r="B10" s="90" t="str">
        <f>Data!B5</f>
        <v>GR</v>
      </c>
      <c r="C10" s="18">
        <f>Data!C5</f>
        <v>0</v>
      </c>
      <c r="D10" s="19">
        <f>Data!D5</f>
        <v>0</v>
      </c>
      <c r="E10" s="20">
        <f>Data!E5</f>
        <v>0</v>
      </c>
      <c r="F10" s="21">
        <f>Data!F5</f>
        <v>0</v>
      </c>
      <c r="G10" s="19">
        <f>Data!G5</f>
        <v>0</v>
      </c>
      <c r="H10" s="20">
        <f>Data!H5</f>
        <v>0</v>
      </c>
      <c r="I10" s="21">
        <f>Data!I5</f>
        <v>0</v>
      </c>
      <c r="J10" s="19">
        <f>Data!J5</f>
        <v>0</v>
      </c>
      <c r="K10" s="20">
        <f>Data!K5</f>
        <v>0</v>
      </c>
      <c r="L10" s="21">
        <f>Data!L5</f>
        <v>0</v>
      </c>
      <c r="M10" s="19">
        <f>Data!M5</f>
        <v>0</v>
      </c>
      <c r="N10" s="20">
        <f>Data!N5</f>
        <v>0</v>
      </c>
      <c r="O10" s="21">
        <f>Data!O5</f>
        <v>0</v>
      </c>
      <c r="P10" s="19">
        <f>Data!P5</f>
        <v>0</v>
      </c>
      <c r="Q10" s="20">
        <f>Data!Q5</f>
        <v>0</v>
      </c>
      <c r="R10" s="21">
        <f>Data!R5</f>
        <v>0</v>
      </c>
      <c r="S10" s="19">
        <f>Data!S5</f>
        <v>0</v>
      </c>
      <c r="T10" s="20">
        <f>Data!T5</f>
        <v>0</v>
      </c>
      <c r="U10" s="21">
        <f>Data!U5</f>
        <v>0</v>
      </c>
      <c r="V10" s="19">
        <f>Data!V5</f>
        <v>0</v>
      </c>
      <c r="W10" s="20">
        <f>Data!W5</f>
        <v>0</v>
      </c>
      <c r="X10" s="21">
        <f>Data!X5</f>
        <v>0</v>
      </c>
      <c r="Y10" s="19">
        <f>Data!Y5</f>
        <v>0</v>
      </c>
      <c r="Z10" s="20">
        <f>Data!Z5</f>
        <v>0</v>
      </c>
      <c r="AA10" s="21">
        <f>Data!AA5</f>
        <v>0</v>
      </c>
      <c r="AB10" s="19">
        <f>Data!AB5</f>
        <v>0</v>
      </c>
      <c r="AC10" s="20">
        <f>Data!AC5</f>
        <v>0</v>
      </c>
      <c r="AD10" s="21">
        <f>Data!AD5</f>
        <v>0</v>
      </c>
      <c r="AE10" s="19">
        <f>Data!AE5</f>
        <v>0</v>
      </c>
      <c r="AF10" s="20">
        <f>Data!AF5</f>
        <v>0</v>
      </c>
      <c r="AG10" s="21">
        <f>Data!AG5</f>
        <v>0</v>
      </c>
      <c r="AH10" s="19">
        <f>Data!AH5</f>
        <v>0</v>
      </c>
      <c r="AI10" s="20">
        <f>Data!AI5</f>
        <v>0</v>
      </c>
      <c r="AJ10" s="21">
        <f>Data!AJ5</f>
        <v>0</v>
      </c>
      <c r="AK10" s="19">
        <f>Data!AK5</f>
        <v>0</v>
      </c>
      <c r="AL10" s="20">
        <f>Data!AL5</f>
        <v>0</v>
      </c>
      <c r="AM10" s="22">
        <f t="shared" si="3"/>
        <v>0</v>
      </c>
      <c r="AN10" s="23">
        <f t="shared" si="1"/>
        <v>0</v>
      </c>
      <c r="AO10" s="23">
        <f t="shared" si="2"/>
        <v>0</v>
      </c>
      <c r="AP10" s="38">
        <f>Data!AM5</f>
        <v>0</v>
      </c>
      <c r="AQ10" s="23">
        <f>Data!AN5</f>
        <v>0</v>
      </c>
      <c r="AR10" s="39">
        <f>Data!AO5</f>
        <v>0</v>
      </c>
      <c r="AS10" s="18">
        <f>Data!AP5</f>
        <v>515.5</v>
      </c>
      <c r="AT10" s="19">
        <f>Data!AQ5</f>
        <v>691.33333333333303</v>
      </c>
      <c r="AU10" s="19">
        <f>Data!AR5</f>
        <v>1206.8333333333301</v>
      </c>
      <c r="AV10" s="21">
        <f>Data!AS5</f>
        <v>87.9166666666667</v>
      </c>
      <c r="AW10" s="19">
        <f>Data!AT5</f>
        <v>88.7916666666667</v>
      </c>
      <c r="AX10" s="20">
        <f>Data!AU5</f>
        <v>176.708333333333</v>
      </c>
      <c r="AY10" s="19">
        <f>Data!AV5</f>
        <v>887.58333333333303</v>
      </c>
      <c r="AZ10" s="19">
        <f>Data!AW5</f>
        <v>813.58333333333303</v>
      </c>
      <c r="BA10" s="19">
        <f>Data!AX5</f>
        <v>1701.1666666666699</v>
      </c>
      <c r="BB10" s="21">
        <f>Data!AY5</f>
        <v>129.583333333333</v>
      </c>
      <c r="BC10" s="19">
        <f>Data!AZ5</f>
        <v>236.041666666667</v>
      </c>
      <c r="BD10" s="20">
        <f>Data!BA5</f>
        <v>365.625</v>
      </c>
      <c r="BE10" s="19">
        <f t="shared" si="7"/>
        <v>1620.5833333333328</v>
      </c>
      <c r="BF10" s="19">
        <f t="shared" si="8"/>
        <v>1829.7499999999998</v>
      </c>
      <c r="BG10" s="24">
        <f t="shared" si="9"/>
        <v>3450.333333333333</v>
      </c>
      <c r="BH10" s="18">
        <f t="shared" si="10"/>
        <v>1620.5833333333328</v>
      </c>
      <c r="BI10" s="19">
        <f t="shared" si="11"/>
        <v>1829.7499999999998</v>
      </c>
      <c r="BJ10" s="24">
        <f t="shared" si="12"/>
        <v>3450.333333333333</v>
      </c>
    </row>
    <row r="11" spans="1:62" ht="17.25" customHeight="1" x14ac:dyDescent="0.2">
      <c r="A11" s="48"/>
      <c r="B11" s="49" t="s">
        <v>79</v>
      </c>
      <c r="C11" s="25">
        <f>C9+C10</f>
        <v>626.33333333333303</v>
      </c>
      <c r="D11" s="26">
        <f t="shared" ref="D11:AL11" si="13">D9+D10</f>
        <v>382.26666666666699</v>
      </c>
      <c r="E11" s="27">
        <f t="shared" si="13"/>
        <v>1008.6</v>
      </c>
      <c r="F11" s="28">
        <f t="shared" si="13"/>
        <v>1032</v>
      </c>
      <c r="G11" s="26">
        <f t="shared" si="13"/>
        <v>1338.06666666667</v>
      </c>
      <c r="H11" s="27">
        <f t="shared" si="13"/>
        <v>2370.0666666666698</v>
      </c>
      <c r="I11" s="28">
        <f t="shared" si="13"/>
        <v>2109.13333333333</v>
      </c>
      <c r="J11" s="26">
        <f t="shared" si="13"/>
        <v>1793.4</v>
      </c>
      <c r="K11" s="27">
        <f t="shared" si="13"/>
        <v>3902.5333333333301</v>
      </c>
      <c r="L11" s="28">
        <f t="shared" si="13"/>
        <v>1909.8</v>
      </c>
      <c r="M11" s="26">
        <f t="shared" si="13"/>
        <v>1351.7333333333299</v>
      </c>
      <c r="N11" s="27">
        <f t="shared" si="13"/>
        <v>3261.5333333333301</v>
      </c>
      <c r="O11" s="28">
        <f t="shared" si="13"/>
        <v>2982.2666666666701</v>
      </c>
      <c r="P11" s="26">
        <f t="shared" si="13"/>
        <v>1619.13333333333</v>
      </c>
      <c r="Q11" s="27">
        <f t="shared" si="13"/>
        <v>4601.3999999999996</v>
      </c>
      <c r="R11" s="28">
        <f t="shared" si="13"/>
        <v>1051.7333333333299</v>
      </c>
      <c r="S11" s="26">
        <f t="shared" si="13"/>
        <v>653.4</v>
      </c>
      <c r="T11" s="27">
        <f t="shared" si="13"/>
        <v>1705.13333333333</v>
      </c>
      <c r="U11" s="28">
        <f t="shared" si="13"/>
        <v>2403.3333333333298</v>
      </c>
      <c r="V11" s="26">
        <f t="shared" si="13"/>
        <v>1633.86666666667</v>
      </c>
      <c r="W11" s="27">
        <f t="shared" si="13"/>
        <v>4037.2</v>
      </c>
      <c r="X11" s="28">
        <f t="shared" si="13"/>
        <v>511.6</v>
      </c>
      <c r="Y11" s="26">
        <f t="shared" si="13"/>
        <v>367.2</v>
      </c>
      <c r="Z11" s="27">
        <f t="shared" si="13"/>
        <v>878.8</v>
      </c>
      <c r="AA11" s="28">
        <f t="shared" si="13"/>
        <v>2287.5666666666698</v>
      </c>
      <c r="AB11" s="26">
        <f t="shared" si="13"/>
        <v>1618.43333333333</v>
      </c>
      <c r="AC11" s="27">
        <f t="shared" si="13"/>
        <v>3906</v>
      </c>
      <c r="AD11" s="28">
        <f t="shared" si="13"/>
        <v>665.33333333333303</v>
      </c>
      <c r="AE11" s="26">
        <f t="shared" si="13"/>
        <v>512.26666666666699</v>
      </c>
      <c r="AF11" s="27">
        <f t="shared" si="13"/>
        <v>1177.5999999999999</v>
      </c>
      <c r="AG11" s="28">
        <f t="shared" si="13"/>
        <v>1374.43333333333</v>
      </c>
      <c r="AH11" s="26">
        <f t="shared" si="13"/>
        <v>1197.06666666667</v>
      </c>
      <c r="AI11" s="27">
        <f t="shared" si="13"/>
        <v>2571.5</v>
      </c>
      <c r="AJ11" s="28">
        <f t="shared" si="13"/>
        <v>1589.4666666666701</v>
      </c>
      <c r="AK11" s="26">
        <f t="shared" si="13"/>
        <v>991.33333333333303</v>
      </c>
      <c r="AL11" s="27">
        <f t="shared" si="13"/>
        <v>2580.8000000000002</v>
      </c>
      <c r="AM11" s="29">
        <f t="shared" si="3"/>
        <v>18542.999999999996</v>
      </c>
      <c r="AN11" s="30">
        <f t="shared" si="1"/>
        <v>13458.166666666664</v>
      </c>
      <c r="AO11" s="30">
        <f t="shared" si="2"/>
        <v>32001.166666666653</v>
      </c>
      <c r="AP11" s="40">
        <f t="shared" ref="AP11:AR11" si="14">AP9+AP10</f>
        <v>166.7</v>
      </c>
      <c r="AQ11" s="30">
        <f t="shared" si="14"/>
        <v>431.8</v>
      </c>
      <c r="AR11" s="41">
        <f t="shared" si="14"/>
        <v>598.5</v>
      </c>
      <c r="AS11" s="25">
        <f t="shared" ref="AS11:BD11" si="15">AS9+AS10</f>
        <v>8046.1</v>
      </c>
      <c r="AT11" s="26">
        <f t="shared" si="15"/>
        <v>1573.266666666666</v>
      </c>
      <c r="AU11" s="26">
        <f t="shared" si="15"/>
        <v>9619.3666666666595</v>
      </c>
      <c r="AV11" s="28">
        <f t="shared" si="15"/>
        <v>4352.0166666666673</v>
      </c>
      <c r="AW11" s="26">
        <f t="shared" si="15"/>
        <v>438.42499999999967</v>
      </c>
      <c r="AX11" s="27">
        <f t="shared" si="15"/>
        <v>4790.441666666663</v>
      </c>
      <c r="AY11" s="26">
        <f t="shared" si="15"/>
        <v>8019.7500000000027</v>
      </c>
      <c r="AZ11" s="26">
        <f t="shared" si="15"/>
        <v>1324.2833333333331</v>
      </c>
      <c r="BA11" s="26">
        <f t="shared" si="15"/>
        <v>9344.0333333333401</v>
      </c>
      <c r="BB11" s="28">
        <f t="shared" si="15"/>
        <v>4728.2833333333328</v>
      </c>
      <c r="BC11" s="26">
        <f t="shared" si="15"/>
        <v>678.57500000000005</v>
      </c>
      <c r="BD11" s="27">
        <f t="shared" si="15"/>
        <v>5406.8583333333299</v>
      </c>
      <c r="BE11" s="26">
        <f t="shared" si="7"/>
        <v>25146.150000000005</v>
      </c>
      <c r="BF11" s="26">
        <f t="shared" si="8"/>
        <v>4014.5499999999984</v>
      </c>
      <c r="BG11" s="31">
        <f t="shared" si="9"/>
        <v>29160.699999999993</v>
      </c>
      <c r="BH11" s="25">
        <f t="shared" si="10"/>
        <v>43855.850000000006</v>
      </c>
      <c r="BI11" s="26">
        <f t="shared" si="11"/>
        <v>17904.516666666663</v>
      </c>
      <c r="BJ11" s="31">
        <f t="shared" si="12"/>
        <v>61760.366666666647</v>
      </c>
    </row>
    <row r="12" spans="1:62" ht="17.25" customHeight="1" x14ac:dyDescent="0.2">
      <c r="A12" s="88" t="str">
        <f>Data!A6</f>
        <v>Fall 2010</v>
      </c>
      <c r="B12" s="89" t="str">
        <f>Data!B6</f>
        <v>UG</v>
      </c>
      <c r="C12" s="18">
        <f>Data!C6</f>
        <v>613.4</v>
      </c>
      <c r="D12" s="12">
        <f>Data!D6</f>
        <v>417.8</v>
      </c>
      <c r="E12" s="13">
        <f>Data!E6</f>
        <v>1031.2</v>
      </c>
      <c r="F12" s="14">
        <f>Data!F6</f>
        <v>1109.13333333333</v>
      </c>
      <c r="G12" s="12">
        <f>Data!G6</f>
        <v>1420.2666666666701</v>
      </c>
      <c r="H12" s="13">
        <f>Data!H6</f>
        <v>2529.4</v>
      </c>
      <c r="I12" s="14">
        <f>Data!I6</f>
        <v>2176.0666666666698</v>
      </c>
      <c r="J12" s="12">
        <f>Data!J6</f>
        <v>2004.56666666667</v>
      </c>
      <c r="K12" s="13">
        <f>Data!K6</f>
        <v>4180.6333333333296</v>
      </c>
      <c r="L12" s="14">
        <f>Data!L6</f>
        <v>2009.4</v>
      </c>
      <c r="M12" s="12">
        <f>Data!M6</f>
        <v>1587.2</v>
      </c>
      <c r="N12" s="13">
        <f>Data!N6</f>
        <v>3596.6</v>
      </c>
      <c r="O12" s="14">
        <f>Data!O6</f>
        <v>2792.13333333333</v>
      </c>
      <c r="P12" s="12">
        <f>Data!P6</f>
        <v>1805.6</v>
      </c>
      <c r="Q12" s="13">
        <f>Data!Q6</f>
        <v>4597.7333333333299</v>
      </c>
      <c r="R12" s="14">
        <f>Data!R6</f>
        <v>1016.86666666667</v>
      </c>
      <c r="S12" s="12">
        <f>Data!S6</f>
        <v>695.13333333333298</v>
      </c>
      <c r="T12" s="13">
        <f>Data!T6</f>
        <v>1712</v>
      </c>
      <c r="U12" s="14">
        <f>Data!U6</f>
        <v>2550.1999999999998</v>
      </c>
      <c r="V12" s="12">
        <f>Data!V6</f>
        <v>1820.2</v>
      </c>
      <c r="W12" s="13">
        <f>Data!W6</f>
        <v>4370.3999999999996</v>
      </c>
      <c r="X12" s="14">
        <f>Data!X6</f>
        <v>473.933333333333</v>
      </c>
      <c r="Y12" s="12">
        <f>Data!Y6</f>
        <v>419.33333333333297</v>
      </c>
      <c r="Z12" s="13">
        <f>Data!Z6</f>
        <v>893.26666666666699</v>
      </c>
      <c r="AA12" s="14">
        <f>Data!AA6</f>
        <v>2251.7333333333299</v>
      </c>
      <c r="AB12" s="12">
        <f>Data!AB6</f>
        <v>1727.3</v>
      </c>
      <c r="AC12" s="13">
        <f>Data!AC6</f>
        <v>3979.0333333333301</v>
      </c>
      <c r="AD12" s="14">
        <f>Data!AD6</f>
        <v>670.4</v>
      </c>
      <c r="AE12" s="12">
        <f>Data!AE6</f>
        <v>588.13333333333298</v>
      </c>
      <c r="AF12" s="13">
        <f>Data!AF6</f>
        <v>1258.5333333333299</v>
      </c>
      <c r="AG12" s="14">
        <f>Data!AG6</f>
        <v>1539.1</v>
      </c>
      <c r="AH12" s="12">
        <f>Data!AH6</f>
        <v>1420.0333333333299</v>
      </c>
      <c r="AI12" s="13">
        <f>Data!AI6</f>
        <v>2959.13333333333</v>
      </c>
      <c r="AJ12" s="14">
        <f>Data!AJ6</f>
        <v>1750.6</v>
      </c>
      <c r="AK12" s="12">
        <f>Data!AK6</f>
        <v>1003.66666666667</v>
      </c>
      <c r="AL12" s="13">
        <f>Data!AL6</f>
        <v>2754.2666666666701</v>
      </c>
      <c r="AM12" s="15">
        <f t="shared" si="3"/>
        <v>18952.966666666667</v>
      </c>
      <c r="AN12" s="16">
        <f t="shared" si="1"/>
        <v>14909.233333333339</v>
      </c>
      <c r="AO12" s="16">
        <f t="shared" si="2"/>
        <v>33862.199999999983</v>
      </c>
      <c r="AP12" s="36">
        <f>Data!AM6</f>
        <v>243.6</v>
      </c>
      <c r="AQ12" s="16">
        <f>Data!AN6</f>
        <v>506.7</v>
      </c>
      <c r="AR12" s="37">
        <f>Data!AO6</f>
        <v>750.3</v>
      </c>
      <c r="AS12" s="11">
        <f>Data!AP6</f>
        <v>7626.7666666666701</v>
      </c>
      <c r="AT12" s="12">
        <f>Data!AQ6</f>
        <v>921.86666666666702</v>
      </c>
      <c r="AU12" s="12">
        <f>Data!AR6</f>
        <v>8548.6333333333296</v>
      </c>
      <c r="AV12" s="14">
        <f>Data!AS6</f>
        <v>4360.8666666666704</v>
      </c>
      <c r="AW12" s="12">
        <f>Data!AT6</f>
        <v>338.53333333333302</v>
      </c>
      <c r="AX12" s="13">
        <f>Data!AU6</f>
        <v>4699.3999999999996</v>
      </c>
      <c r="AY12" s="12">
        <f>Data!AV6</f>
        <v>7246.4</v>
      </c>
      <c r="AZ12" s="12">
        <f>Data!AW6</f>
        <v>551.66666666666697</v>
      </c>
      <c r="BA12" s="12">
        <f>Data!AX6</f>
        <v>7798.0666666666702</v>
      </c>
      <c r="BB12" s="14">
        <f>Data!AY6</f>
        <v>4750.6000000000004</v>
      </c>
      <c r="BC12" s="12">
        <f>Data!AZ6</f>
        <v>414.6</v>
      </c>
      <c r="BD12" s="13">
        <f>Data!BA6</f>
        <v>5165.2</v>
      </c>
      <c r="BE12" s="12">
        <f t="shared" si="7"/>
        <v>23984.633333333339</v>
      </c>
      <c r="BF12" s="12">
        <f t="shared" si="8"/>
        <v>2226.666666666667</v>
      </c>
      <c r="BG12" s="17">
        <f t="shared" si="9"/>
        <v>26211.3</v>
      </c>
      <c r="BH12" s="11">
        <f t="shared" si="10"/>
        <v>43181.200000000004</v>
      </c>
      <c r="BI12" s="12">
        <f t="shared" si="11"/>
        <v>17642.600000000006</v>
      </c>
      <c r="BJ12" s="17">
        <f t="shared" si="12"/>
        <v>60823.799999999981</v>
      </c>
    </row>
    <row r="13" spans="1:62" ht="17.25" customHeight="1" x14ac:dyDescent="0.2">
      <c r="A13" s="46"/>
      <c r="B13" s="90" t="str">
        <f>Data!B7</f>
        <v>GR</v>
      </c>
      <c r="C13" s="18">
        <f>Data!C7</f>
        <v>0</v>
      </c>
      <c r="D13" s="19">
        <f>Data!D7</f>
        <v>0</v>
      </c>
      <c r="E13" s="20">
        <f>Data!E7</f>
        <v>0</v>
      </c>
      <c r="F13" s="21">
        <f>Data!F7</f>
        <v>0</v>
      </c>
      <c r="G13" s="19">
        <f>Data!G7</f>
        <v>0</v>
      </c>
      <c r="H13" s="20">
        <f>Data!H7</f>
        <v>0</v>
      </c>
      <c r="I13" s="21">
        <f>Data!I7</f>
        <v>0</v>
      </c>
      <c r="J13" s="19">
        <f>Data!J7</f>
        <v>0</v>
      </c>
      <c r="K13" s="20">
        <f>Data!K7</f>
        <v>0</v>
      </c>
      <c r="L13" s="21">
        <f>Data!L7</f>
        <v>0</v>
      </c>
      <c r="M13" s="19">
        <f>Data!M7</f>
        <v>0</v>
      </c>
      <c r="N13" s="20">
        <f>Data!N7</f>
        <v>0</v>
      </c>
      <c r="O13" s="21">
        <f>Data!O7</f>
        <v>0</v>
      </c>
      <c r="P13" s="19">
        <f>Data!P7</f>
        <v>0</v>
      </c>
      <c r="Q13" s="20">
        <f>Data!Q7</f>
        <v>0</v>
      </c>
      <c r="R13" s="21">
        <f>Data!R7</f>
        <v>0</v>
      </c>
      <c r="S13" s="19">
        <f>Data!S7</f>
        <v>0</v>
      </c>
      <c r="T13" s="20">
        <f>Data!T7</f>
        <v>0</v>
      </c>
      <c r="U13" s="21">
        <f>Data!U7</f>
        <v>0</v>
      </c>
      <c r="V13" s="19">
        <f>Data!V7</f>
        <v>0</v>
      </c>
      <c r="W13" s="20">
        <f>Data!W7</f>
        <v>0</v>
      </c>
      <c r="X13" s="21">
        <f>Data!X7</f>
        <v>0</v>
      </c>
      <c r="Y13" s="19">
        <f>Data!Y7</f>
        <v>0</v>
      </c>
      <c r="Z13" s="20">
        <f>Data!Z7</f>
        <v>0</v>
      </c>
      <c r="AA13" s="21">
        <f>Data!AA7</f>
        <v>0</v>
      </c>
      <c r="AB13" s="19">
        <f>Data!AB7</f>
        <v>0</v>
      </c>
      <c r="AC13" s="20">
        <f>Data!AC7</f>
        <v>0</v>
      </c>
      <c r="AD13" s="21">
        <f>Data!AD7</f>
        <v>0</v>
      </c>
      <c r="AE13" s="19">
        <f>Data!AE7</f>
        <v>0</v>
      </c>
      <c r="AF13" s="20">
        <f>Data!AF7</f>
        <v>0</v>
      </c>
      <c r="AG13" s="21">
        <f>Data!AG7</f>
        <v>0</v>
      </c>
      <c r="AH13" s="19">
        <f>Data!AH7</f>
        <v>0</v>
      </c>
      <c r="AI13" s="20">
        <f>Data!AI7</f>
        <v>0</v>
      </c>
      <c r="AJ13" s="21">
        <f>Data!AJ7</f>
        <v>0</v>
      </c>
      <c r="AK13" s="19">
        <f>Data!AK7</f>
        <v>0</v>
      </c>
      <c r="AL13" s="20">
        <f>Data!AL7</f>
        <v>0</v>
      </c>
      <c r="AM13" s="22">
        <f t="shared" si="3"/>
        <v>0</v>
      </c>
      <c r="AN13" s="23">
        <f t="shared" si="1"/>
        <v>0</v>
      </c>
      <c r="AO13" s="23">
        <f t="shared" si="2"/>
        <v>0</v>
      </c>
      <c r="AP13" s="38">
        <f>Data!AM7</f>
        <v>0</v>
      </c>
      <c r="AQ13" s="23">
        <f>Data!AN7</f>
        <v>0</v>
      </c>
      <c r="AR13" s="39">
        <f>Data!AO7</f>
        <v>0</v>
      </c>
      <c r="AS13" s="18">
        <f>Data!AP7</f>
        <v>555</v>
      </c>
      <c r="AT13" s="19">
        <f>Data!AQ7</f>
        <v>655.16666666666697</v>
      </c>
      <c r="AU13" s="19">
        <f>Data!AR7</f>
        <v>1210.1666666666699</v>
      </c>
      <c r="AV13" s="21">
        <f>Data!AS7</f>
        <v>72.6666666666667</v>
      </c>
      <c r="AW13" s="19">
        <f>Data!AT7</f>
        <v>79.25</v>
      </c>
      <c r="AX13" s="20">
        <f>Data!AU7</f>
        <v>151.916666666667</v>
      </c>
      <c r="AY13" s="19">
        <f>Data!AV7</f>
        <v>918.54166666666697</v>
      </c>
      <c r="AZ13" s="19">
        <f>Data!AW7</f>
        <v>810.79166666666697</v>
      </c>
      <c r="BA13" s="19">
        <f>Data!AX7</f>
        <v>1729.3333333333301</v>
      </c>
      <c r="BB13" s="21">
        <f>Data!AY7</f>
        <v>100.166666666667</v>
      </c>
      <c r="BC13" s="19">
        <f>Data!AZ7</f>
        <v>199.791666666667</v>
      </c>
      <c r="BD13" s="20">
        <f>Data!BA7</f>
        <v>299.95833333333297</v>
      </c>
      <c r="BE13" s="19">
        <f t="shared" si="7"/>
        <v>1646.3750000000007</v>
      </c>
      <c r="BF13" s="19">
        <f t="shared" si="8"/>
        <v>1745.0000000000009</v>
      </c>
      <c r="BG13" s="24">
        <f>AU13+AX13+BA13+BD13</f>
        <v>3391.375</v>
      </c>
      <c r="BH13" s="18">
        <f t="shared" si="10"/>
        <v>1646.3750000000007</v>
      </c>
      <c r="BI13" s="19">
        <f t="shared" si="11"/>
        <v>1745.0000000000009</v>
      </c>
      <c r="BJ13" s="24">
        <f t="shared" si="12"/>
        <v>3391.375</v>
      </c>
    </row>
    <row r="14" spans="1:62" ht="17.25" customHeight="1" x14ac:dyDescent="0.2">
      <c r="A14" s="48"/>
      <c r="B14" s="49" t="s">
        <v>79</v>
      </c>
      <c r="C14" s="25">
        <f>C12+C13</f>
        <v>613.4</v>
      </c>
      <c r="D14" s="26">
        <f t="shared" ref="D14:AL14" si="16">D12+D13</f>
        <v>417.8</v>
      </c>
      <c r="E14" s="27">
        <f t="shared" si="16"/>
        <v>1031.2</v>
      </c>
      <c r="F14" s="28">
        <f t="shared" si="16"/>
        <v>1109.13333333333</v>
      </c>
      <c r="G14" s="26">
        <f t="shared" si="16"/>
        <v>1420.2666666666701</v>
      </c>
      <c r="H14" s="27">
        <f t="shared" si="16"/>
        <v>2529.4</v>
      </c>
      <c r="I14" s="28">
        <f t="shared" si="16"/>
        <v>2176.0666666666698</v>
      </c>
      <c r="J14" s="26">
        <f t="shared" si="16"/>
        <v>2004.56666666667</v>
      </c>
      <c r="K14" s="27">
        <f t="shared" si="16"/>
        <v>4180.6333333333296</v>
      </c>
      <c r="L14" s="28">
        <f t="shared" si="16"/>
        <v>2009.4</v>
      </c>
      <c r="M14" s="26">
        <f t="shared" si="16"/>
        <v>1587.2</v>
      </c>
      <c r="N14" s="27">
        <f t="shared" si="16"/>
        <v>3596.6</v>
      </c>
      <c r="O14" s="28">
        <f t="shared" si="16"/>
        <v>2792.13333333333</v>
      </c>
      <c r="P14" s="26">
        <f t="shared" si="16"/>
        <v>1805.6</v>
      </c>
      <c r="Q14" s="27">
        <f t="shared" si="16"/>
        <v>4597.7333333333299</v>
      </c>
      <c r="R14" s="28">
        <f t="shared" si="16"/>
        <v>1016.86666666667</v>
      </c>
      <c r="S14" s="26">
        <f t="shared" si="16"/>
        <v>695.13333333333298</v>
      </c>
      <c r="T14" s="27">
        <f t="shared" si="16"/>
        <v>1712</v>
      </c>
      <c r="U14" s="28">
        <f t="shared" si="16"/>
        <v>2550.1999999999998</v>
      </c>
      <c r="V14" s="26">
        <f t="shared" si="16"/>
        <v>1820.2</v>
      </c>
      <c r="W14" s="27">
        <f t="shared" si="16"/>
        <v>4370.3999999999996</v>
      </c>
      <c r="X14" s="28">
        <f t="shared" si="16"/>
        <v>473.933333333333</v>
      </c>
      <c r="Y14" s="26">
        <f t="shared" si="16"/>
        <v>419.33333333333297</v>
      </c>
      <c r="Z14" s="27">
        <f t="shared" si="16"/>
        <v>893.26666666666699</v>
      </c>
      <c r="AA14" s="28">
        <f t="shared" si="16"/>
        <v>2251.7333333333299</v>
      </c>
      <c r="AB14" s="26">
        <f t="shared" si="16"/>
        <v>1727.3</v>
      </c>
      <c r="AC14" s="27">
        <f t="shared" si="16"/>
        <v>3979.0333333333301</v>
      </c>
      <c r="AD14" s="28">
        <f t="shared" si="16"/>
        <v>670.4</v>
      </c>
      <c r="AE14" s="26">
        <f t="shared" si="16"/>
        <v>588.13333333333298</v>
      </c>
      <c r="AF14" s="27">
        <f t="shared" si="16"/>
        <v>1258.5333333333299</v>
      </c>
      <c r="AG14" s="28">
        <f t="shared" si="16"/>
        <v>1539.1</v>
      </c>
      <c r="AH14" s="26">
        <f t="shared" si="16"/>
        <v>1420.0333333333299</v>
      </c>
      <c r="AI14" s="27">
        <f t="shared" si="16"/>
        <v>2959.13333333333</v>
      </c>
      <c r="AJ14" s="28">
        <f t="shared" si="16"/>
        <v>1750.6</v>
      </c>
      <c r="AK14" s="26">
        <f t="shared" si="16"/>
        <v>1003.66666666667</v>
      </c>
      <c r="AL14" s="27">
        <f t="shared" si="16"/>
        <v>2754.2666666666701</v>
      </c>
      <c r="AM14" s="29">
        <f t="shared" si="3"/>
        <v>18952.966666666667</v>
      </c>
      <c r="AN14" s="30">
        <f t="shared" si="1"/>
        <v>14909.233333333339</v>
      </c>
      <c r="AO14" s="30">
        <f t="shared" si="2"/>
        <v>33862.199999999983</v>
      </c>
      <c r="AP14" s="40">
        <f t="shared" ref="AP14:AR14" si="17">AP12+AP13</f>
        <v>243.6</v>
      </c>
      <c r="AQ14" s="30">
        <f t="shared" si="17"/>
        <v>506.7</v>
      </c>
      <c r="AR14" s="41">
        <f t="shared" si="17"/>
        <v>750.3</v>
      </c>
      <c r="AS14" s="25">
        <f t="shared" ref="AS14:BD14" si="18">AS12+AS13</f>
        <v>8181.7666666666701</v>
      </c>
      <c r="AT14" s="26">
        <f t="shared" si="18"/>
        <v>1577.033333333334</v>
      </c>
      <c r="AU14" s="26">
        <f t="shared" si="18"/>
        <v>9758.7999999999993</v>
      </c>
      <c r="AV14" s="28">
        <f t="shared" si="18"/>
        <v>4433.5333333333374</v>
      </c>
      <c r="AW14" s="26">
        <f t="shared" si="18"/>
        <v>417.78333333333302</v>
      </c>
      <c r="AX14" s="27">
        <f t="shared" si="18"/>
        <v>4851.3166666666666</v>
      </c>
      <c r="AY14" s="26">
        <f t="shared" si="18"/>
        <v>8164.9416666666666</v>
      </c>
      <c r="AZ14" s="26">
        <f t="shared" si="18"/>
        <v>1362.4583333333339</v>
      </c>
      <c r="BA14" s="26">
        <f t="shared" si="18"/>
        <v>9527.4</v>
      </c>
      <c r="BB14" s="28">
        <f t="shared" si="18"/>
        <v>4850.7666666666673</v>
      </c>
      <c r="BC14" s="26">
        <f t="shared" si="18"/>
        <v>614.39166666666699</v>
      </c>
      <c r="BD14" s="27">
        <f t="shared" si="18"/>
        <v>5465.1583333333328</v>
      </c>
      <c r="BE14" s="26">
        <f t="shared" si="7"/>
        <v>25631.008333333339</v>
      </c>
      <c r="BF14" s="26">
        <f t="shared" si="8"/>
        <v>3971.6666666666679</v>
      </c>
      <c r="BG14" s="31">
        <f t="shared" si="9"/>
        <v>29602.674999999996</v>
      </c>
      <c r="BH14" s="25">
        <f t="shared" si="10"/>
        <v>44827.575000000004</v>
      </c>
      <c r="BI14" s="26">
        <f t="shared" si="11"/>
        <v>19387.600000000006</v>
      </c>
      <c r="BJ14" s="31">
        <f t="shared" si="12"/>
        <v>64215.174999999974</v>
      </c>
    </row>
    <row r="15" spans="1:62" ht="17.25" customHeight="1" x14ac:dyDescent="0.2">
      <c r="A15" s="88" t="str">
        <f>Data!A8</f>
        <v>Fall 2011</v>
      </c>
      <c r="B15" s="89" t="str">
        <f>Data!B8</f>
        <v>UG</v>
      </c>
      <c r="C15" s="18">
        <f>Data!C8</f>
        <v>576.73333333333301</v>
      </c>
      <c r="D15" s="19">
        <f>Data!D8</f>
        <v>384.46666666666698</v>
      </c>
      <c r="E15" s="20">
        <f>Data!E8</f>
        <v>961.2</v>
      </c>
      <c r="F15" s="21">
        <f>Data!F8</f>
        <v>998.26666666666699</v>
      </c>
      <c r="G15" s="19">
        <f>Data!G8</f>
        <v>1468</v>
      </c>
      <c r="H15" s="20">
        <f>Data!H8</f>
        <v>2466.2666666666701</v>
      </c>
      <c r="I15" s="21">
        <f>Data!I8</f>
        <v>2121.2666666666701</v>
      </c>
      <c r="J15" s="19">
        <f>Data!J8</f>
        <v>2029.13333333333</v>
      </c>
      <c r="K15" s="20">
        <f>Data!K8</f>
        <v>4150.3999999999996</v>
      </c>
      <c r="L15" s="21">
        <f>Data!L8</f>
        <v>1913.4</v>
      </c>
      <c r="M15" s="19">
        <f>Data!M8</f>
        <v>1561.8</v>
      </c>
      <c r="N15" s="20">
        <f>Data!N8</f>
        <v>3475.2</v>
      </c>
      <c r="O15" s="21">
        <f>Data!O8</f>
        <v>2456.9333333333302</v>
      </c>
      <c r="P15" s="19">
        <f>Data!P8</f>
        <v>2003.13333333333</v>
      </c>
      <c r="Q15" s="20">
        <f>Data!Q8</f>
        <v>4460.0666666666702</v>
      </c>
      <c r="R15" s="21">
        <f>Data!R8</f>
        <v>945.46666666666704</v>
      </c>
      <c r="S15" s="19">
        <f>Data!S8</f>
        <v>724</v>
      </c>
      <c r="T15" s="20">
        <f>Data!T8</f>
        <v>1669.4666666666701</v>
      </c>
      <c r="U15" s="21">
        <f>Data!U8</f>
        <v>2427.8333333333298</v>
      </c>
      <c r="V15" s="19">
        <f>Data!V8</f>
        <v>1998.06666666667</v>
      </c>
      <c r="W15" s="20">
        <f>Data!W8</f>
        <v>4425.8999999999996</v>
      </c>
      <c r="X15" s="21">
        <f>Data!X8</f>
        <v>442.66666666666703</v>
      </c>
      <c r="Y15" s="19">
        <f>Data!Y8</f>
        <v>392.33333333333297</v>
      </c>
      <c r="Z15" s="20">
        <f>Data!Z8</f>
        <v>835</v>
      </c>
      <c r="AA15" s="21">
        <f>Data!AA8</f>
        <v>2100.1999999999998</v>
      </c>
      <c r="AB15" s="19">
        <f>Data!AB8</f>
        <v>1846.7333333333299</v>
      </c>
      <c r="AC15" s="20">
        <f>Data!AC8</f>
        <v>3946.9333333333302</v>
      </c>
      <c r="AD15" s="21">
        <f>Data!AD8</f>
        <v>570.93333333333305</v>
      </c>
      <c r="AE15" s="19">
        <f>Data!AE8</f>
        <v>569.13333333333298</v>
      </c>
      <c r="AF15" s="20">
        <f>Data!AF8</f>
        <v>1140.06666666667</v>
      </c>
      <c r="AG15" s="21">
        <f>Data!AG8</f>
        <v>1467.6666666666699</v>
      </c>
      <c r="AH15" s="19">
        <f>Data!AH8</f>
        <v>1477.56666666667</v>
      </c>
      <c r="AI15" s="20">
        <f>Data!AI8</f>
        <v>2945.2333333333299</v>
      </c>
      <c r="AJ15" s="21">
        <f>Data!AJ8</f>
        <v>1585.6666666666699</v>
      </c>
      <c r="AK15" s="19">
        <f>Data!AK8</f>
        <v>1138.3333333333301</v>
      </c>
      <c r="AL15" s="20">
        <f>Data!AL8</f>
        <v>2724</v>
      </c>
      <c r="AM15" s="22">
        <f t="shared" ref="AM15:AM27" si="19">AJ15+AG15+AD15+AA15+X15+U15+R15+O15+L15+I15+F15+C15</f>
        <v>17607.033333333336</v>
      </c>
      <c r="AN15" s="23">
        <f t="shared" ref="AN15:AN27" si="20">AK15+AH15+AE15+AB15+Y15+V15+S15+P15+M15+J15+G15+D15</f>
        <v>15592.699999999992</v>
      </c>
      <c r="AO15" s="23">
        <f t="shared" ref="AO15:AO27" si="21">AL15+AI15+AF15+AC15+Z15+W15+T15+Q15+N15+K15+H15+E15</f>
        <v>33199.733333333337</v>
      </c>
      <c r="AP15" s="36">
        <f>Data!AM8</f>
        <v>226.5</v>
      </c>
      <c r="AQ15" s="16">
        <f>Data!AN8</f>
        <v>468</v>
      </c>
      <c r="AR15" s="37">
        <f>Data!AO8</f>
        <v>694.5</v>
      </c>
      <c r="AS15" s="11">
        <f>Data!AP8</f>
        <v>7494.7</v>
      </c>
      <c r="AT15" s="19">
        <f>Data!AQ8</f>
        <v>978.23333333333301</v>
      </c>
      <c r="AU15" s="19">
        <f>Data!AR8</f>
        <v>8472.9333333333307</v>
      </c>
      <c r="AV15" s="21">
        <f>Data!AS8</f>
        <v>4365.8</v>
      </c>
      <c r="AW15" s="19">
        <f>Data!AT8</f>
        <v>342.433333333333</v>
      </c>
      <c r="AX15" s="20">
        <f>Data!AU8</f>
        <v>4708.2333333333299</v>
      </c>
      <c r="AY15" s="19">
        <f>Data!AV8</f>
        <v>7296.7666666666701</v>
      </c>
      <c r="AZ15" s="19">
        <f>Data!AW8</f>
        <v>497.7</v>
      </c>
      <c r="BA15" s="19">
        <f>Data!AX8</f>
        <v>7794.4666666666699</v>
      </c>
      <c r="BB15" s="21">
        <f>Data!AY8</f>
        <v>4608.8</v>
      </c>
      <c r="BC15" s="19">
        <f>Data!AZ8</f>
        <v>421.33333333333297</v>
      </c>
      <c r="BD15" s="20">
        <f>Data!BA8</f>
        <v>5030.1333333333296</v>
      </c>
      <c r="BE15" s="19">
        <f t="shared" ref="BE15:BE31" si="22">AS15+AV15+AY15+BB15</f>
        <v>23766.066666666669</v>
      </c>
      <c r="BF15" s="19">
        <f t="shared" ref="BF15:BF31" si="23">AT15+AW15+AZ15+BC15</f>
        <v>2239.6999999999989</v>
      </c>
      <c r="BG15" s="24">
        <f t="shared" ref="BG15" si="24">AU15+AX15+BA15+BD15</f>
        <v>26005.766666666663</v>
      </c>
      <c r="BH15" s="18">
        <f t="shared" ref="BH15:BH31" si="25">BE15+AP15+AM15</f>
        <v>41599.600000000006</v>
      </c>
      <c r="BI15" s="19">
        <f t="shared" ref="BI15:BI31" si="26">BF15+AQ15+AN15</f>
        <v>18300.399999999991</v>
      </c>
      <c r="BJ15" s="24">
        <f t="shared" ref="BJ15:BJ31" si="27">BG15+AR15+AO15</f>
        <v>59900</v>
      </c>
    </row>
    <row r="16" spans="1:62" ht="17.25" customHeight="1" x14ac:dyDescent="0.2">
      <c r="A16" s="46"/>
      <c r="B16" s="90" t="str">
        <f>Data!B9</f>
        <v>GR</v>
      </c>
      <c r="C16" s="18">
        <f>Data!C9</f>
        <v>0</v>
      </c>
      <c r="D16" s="19">
        <f>Data!D9</f>
        <v>0</v>
      </c>
      <c r="E16" s="20">
        <f>Data!E9</f>
        <v>0</v>
      </c>
      <c r="F16" s="21">
        <f>Data!F9</f>
        <v>0</v>
      </c>
      <c r="G16" s="19">
        <f>Data!G9</f>
        <v>0</v>
      </c>
      <c r="H16" s="20">
        <f>Data!H9</f>
        <v>0</v>
      </c>
      <c r="I16" s="21">
        <f>Data!I9</f>
        <v>0</v>
      </c>
      <c r="J16" s="19">
        <f>Data!J9</f>
        <v>0</v>
      </c>
      <c r="K16" s="20">
        <f>Data!K9</f>
        <v>0</v>
      </c>
      <c r="L16" s="21">
        <f>Data!L9</f>
        <v>0</v>
      </c>
      <c r="M16" s="19">
        <f>Data!M9</f>
        <v>0</v>
      </c>
      <c r="N16" s="20">
        <f>Data!N9</f>
        <v>0</v>
      </c>
      <c r="O16" s="21">
        <f>Data!O9</f>
        <v>0</v>
      </c>
      <c r="P16" s="19">
        <f>Data!P9</f>
        <v>0</v>
      </c>
      <c r="Q16" s="20">
        <f>Data!Q9</f>
        <v>0</v>
      </c>
      <c r="R16" s="21">
        <f>Data!R9</f>
        <v>0</v>
      </c>
      <c r="S16" s="19">
        <f>Data!S9</f>
        <v>0</v>
      </c>
      <c r="T16" s="20">
        <f>Data!T9</f>
        <v>0</v>
      </c>
      <c r="U16" s="21">
        <f>Data!U9</f>
        <v>0</v>
      </c>
      <c r="V16" s="19">
        <f>Data!V9</f>
        <v>0</v>
      </c>
      <c r="W16" s="20">
        <f>Data!W9</f>
        <v>0</v>
      </c>
      <c r="X16" s="21">
        <f>Data!X9</f>
        <v>0</v>
      </c>
      <c r="Y16" s="19">
        <f>Data!Y9</f>
        <v>0</v>
      </c>
      <c r="Z16" s="20">
        <f>Data!Z9</f>
        <v>0</v>
      </c>
      <c r="AA16" s="21">
        <f>Data!AA9</f>
        <v>0</v>
      </c>
      <c r="AB16" s="19">
        <f>Data!AB9</f>
        <v>0</v>
      </c>
      <c r="AC16" s="20">
        <f>Data!AC9</f>
        <v>0</v>
      </c>
      <c r="AD16" s="21">
        <f>Data!AD9</f>
        <v>0</v>
      </c>
      <c r="AE16" s="19">
        <f>Data!AE9</f>
        <v>0</v>
      </c>
      <c r="AF16" s="20">
        <f>Data!AF9</f>
        <v>0</v>
      </c>
      <c r="AG16" s="21">
        <f>Data!AG9</f>
        <v>0</v>
      </c>
      <c r="AH16" s="19">
        <f>Data!AH9</f>
        <v>0</v>
      </c>
      <c r="AI16" s="20">
        <f>Data!AI9</f>
        <v>0</v>
      </c>
      <c r="AJ16" s="21">
        <f>Data!AJ9</f>
        <v>0</v>
      </c>
      <c r="AK16" s="19">
        <f>Data!AK9</f>
        <v>0</v>
      </c>
      <c r="AL16" s="20">
        <f>Data!AL9</f>
        <v>0</v>
      </c>
      <c r="AM16" s="22">
        <f t="shared" si="19"/>
        <v>0</v>
      </c>
      <c r="AN16" s="23">
        <f t="shared" si="20"/>
        <v>0</v>
      </c>
      <c r="AO16" s="23">
        <f t="shared" si="21"/>
        <v>0</v>
      </c>
      <c r="AP16" s="38">
        <f>Data!AM9</f>
        <v>0</v>
      </c>
      <c r="AQ16" s="23">
        <f>Data!AN9</f>
        <v>0</v>
      </c>
      <c r="AR16" s="39">
        <f>Data!AO9</f>
        <v>0</v>
      </c>
      <c r="AS16" s="18">
        <f>Data!AP9</f>
        <v>553.75</v>
      </c>
      <c r="AT16" s="19">
        <f>Data!AQ9</f>
        <v>697.95833333333303</v>
      </c>
      <c r="AU16" s="19">
        <f>Data!AR9</f>
        <v>1251.7083333333301</v>
      </c>
      <c r="AV16" s="21">
        <f>Data!AS9</f>
        <v>41.9166666666667</v>
      </c>
      <c r="AW16" s="19">
        <f>Data!AT9</f>
        <v>65.9166666666667</v>
      </c>
      <c r="AX16" s="20">
        <f>Data!AU9</f>
        <v>107.833333333333</v>
      </c>
      <c r="AY16" s="19">
        <f>Data!AV9</f>
        <v>863.95833333333303</v>
      </c>
      <c r="AZ16" s="19">
        <f>Data!AW9</f>
        <v>710.45833333333303</v>
      </c>
      <c r="BA16" s="19">
        <f>Data!AX9</f>
        <v>1574.4166666666699</v>
      </c>
      <c r="BB16" s="21">
        <f>Data!AY9</f>
        <v>85.25</v>
      </c>
      <c r="BC16" s="19">
        <f>Data!AZ9</f>
        <v>199.416666666667</v>
      </c>
      <c r="BD16" s="20">
        <f>Data!BA9</f>
        <v>284.66666666666703</v>
      </c>
      <c r="BE16" s="19">
        <f t="shared" si="22"/>
        <v>1544.8749999999998</v>
      </c>
      <c r="BF16" s="19">
        <f t="shared" si="23"/>
        <v>1673.7499999999998</v>
      </c>
      <c r="BG16" s="24">
        <f>AU16+AX16+BA16+BD16</f>
        <v>3218.625</v>
      </c>
      <c r="BH16" s="18">
        <f t="shared" si="25"/>
        <v>1544.8749999999998</v>
      </c>
      <c r="BI16" s="19">
        <f t="shared" si="26"/>
        <v>1673.7499999999998</v>
      </c>
      <c r="BJ16" s="24">
        <f t="shared" si="27"/>
        <v>3218.625</v>
      </c>
    </row>
    <row r="17" spans="1:62" ht="17.25" customHeight="1" x14ac:dyDescent="0.2">
      <c r="A17" s="48"/>
      <c r="B17" s="49" t="s">
        <v>79</v>
      </c>
      <c r="C17" s="25">
        <f>C15+C16</f>
        <v>576.73333333333301</v>
      </c>
      <c r="D17" s="26">
        <f t="shared" ref="D17:AL17" si="28">D15+D16</f>
        <v>384.46666666666698</v>
      </c>
      <c r="E17" s="27">
        <f t="shared" si="28"/>
        <v>961.2</v>
      </c>
      <c r="F17" s="28">
        <f t="shared" si="28"/>
        <v>998.26666666666699</v>
      </c>
      <c r="G17" s="26">
        <f t="shared" si="28"/>
        <v>1468</v>
      </c>
      <c r="H17" s="27">
        <f t="shared" si="28"/>
        <v>2466.2666666666701</v>
      </c>
      <c r="I17" s="28">
        <f t="shared" si="28"/>
        <v>2121.2666666666701</v>
      </c>
      <c r="J17" s="26">
        <f t="shared" si="28"/>
        <v>2029.13333333333</v>
      </c>
      <c r="K17" s="27">
        <f t="shared" si="28"/>
        <v>4150.3999999999996</v>
      </c>
      <c r="L17" s="28">
        <f t="shared" si="28"/>
        <v>1913.4</v>
      </c>
      <c r="M17" s="26">
        <f t="shared" si="28"/>
        <v>1561.8</v>
      </c>
      <c r="N17" s="27">
        <f t="shared" si="28"/>
        <v>3475.2</v>
      </c>
      <c r="O17" s="28">
        <f t="shared" si="28"/>
        <v>2456.9333333333302</v>
      </c>
      <c r="P17" s="26">
        <f t="shared" si="28"/>
        <v>2003.13333333333</v>
      </c>
      <c r="Q17" s="27">
        <f t="shared" si="28"/>
        <v>4460.0666666666702</v>
      </c>
      <c r="R17" s="28">
        <f t="shared" si="28"/>
        <v>945.46666666666704</v>
      </c>
      <c r="S17" s="26">
        <f t="shared" si="28"/>
        <v>724</v>
      </c>
      <c r="T17" s="27">
        <f t="shared" si="28"/>
        <v>1669.4666666666701</v>
      </c>
      <c r="U17" s="28">
        <f t="shared" si="28"/>
        <v>2427.8333333333298</v>
      </c>
      <c r="V17" s="26">
        <f t="shared" si="28"/>
        <v>1998.06666666667</v>
      </c>
      <c r="W17" s="27">
        <f t="shared" si="28"/>
        <v>4425.8999999999996</v>
      </c>
      <c r="X17" s="28">
        <f t="shared" si="28"/>
        <v>442.66666666666703</v>
      </c>
      <c r="Y17" s="26">
        <f t="shared" si="28"/>
        <v>392.33333333333297</v>
      </c>
      <c r="Z17" s="27">
        <f t="shared" si="28"/>
        <v>835</v>
      </c>
      <c r="AA17" s="28">
        <f t="shared" si="28"/>
        <v>2100.1999999999998</v>
      </c>
      <c r="AB17" s="26">
        <f t="shared" si="28"/>
        <v>1846.7333333333299</v>
      </c>
      <c r="AC17" s="27">
        <f t="shared" si="28"/>
        <v>3946.9333333333302</v>
      </c>
      <c r="AD17" s="28">
        <f t="shared" si="28"/>
        <v>570.93333333333305</v>
      </c>
      <c r="AE17" s="26">
        <f t="shared" si="28"/>
        <v>569.13333333333298</v>
      </c>
      <c r="AF17" s="27">
        <f t="shared" si="28"/>
        <v>1140.06666666667</v>
      </c>
      <c r="AG17" s="28">
        <f t="shared" si="28"/>
        <v>1467.6666666666699</v>
      </c>
      <c r="AH17" s="26">
        <f t="shared" si="28"/>
        <v>1477.56666666667</v>
      </c>
      <c r="AI17" s="27">
        <f t="shared" si="28"/>
        <v>2945.2333333333299</v>
      </c>
      <c r="AJ17" s="28">
        <f t="shared" si="28"/>
        <v>1585.6666666666699</v>
      </c>
      <c r="AK17" s="26">
        <f t="shared" si="28"/>
        <v>1138.3333333333301</v>
      </c>
      <c r="AL17" s="27">
        <f t="shared" si="28"/>
        <v>2724</v>
      </c>
      <c r="AM17" s="29">
        <f t="shared" si="19"/>
        <v>17607.033333333336</v>
      </c>
      <c r="AN17" s="30">
        <f t="shared" si="20"/>
        <v>15592.699999999992</v>
      </c>
      <c r="AO17" s="30">
        <f t="shared" si="21"/>
        <v>33199.733333333337</v>
      </c>
      <c r="AP17" s="40">
        <f t="shared" ref="AP17:AR17" si="29">AP15+AP16</f>
        <v>226.5</v>
      </c>
      <c r="AQ17" s="30">
        <f t="shared" si="29"/>
        <v>468</v>
      </c>
      <c r="AR17" s="41">
        <f t="shared" si="29"/>
        <v>694.5</v>
      </c>
      <c r="AS17" s="25">
        <f t="shared" ref="AS17:BD17" si="30">AS15+AS16</f>
        <v>8048.45</v>
      </c>
      <c r="AT17" s="26">
        <f t="shared" si="30"/>
        <v>1676.1916666666662</v>
      </c>
      <c r="AU17" s="26">
        <f t="shared" si="30"/>
        <v>9724.641666666661</v>
      </c>
      <c r="AV17" s="28">
        <f t="shared" si="30"/>
        <v>4407.7166666666672</v>
      </c>
      <c r="AW17" s="26">
        <f t="shared" si="30"/>
        <v>408.34999999999968</v>
      </c>
      <c r="AX17" s="27">
        <f t="shared" si="30"/>
        <v>4816.066666666663</v>
      </c>
      <c r="AY17" s="26">
        <f t="shared" si="30"/>
        <v>8160.7250000000031</v>
      </c>
      <c r="AZ17" s="26">
        <f t="shared" si="30"/>
        <v>1208.1583333333331</v>
      </c>
      <c r="BA17" s="26">
        <f t="shared" si="30"/>
        <v>9368.8833333333405</v>
      </c>
      <c r="BB17" s="28">
        <f t="shared" si="30"/>
        <v>4694.05</v>
      </c>
      <c r="BC17" s="26">
        <f t="shared" si="30"/>
        <v>620.75</v>
      </c>
      <c r="BD17" s="27">
        <f t="shared" si="30"/>
        <v>5314.7999999999965</v>
      </c>
      <c r="BE17" s="26">
        <f t="shared" si="22"/>
        <v>25310.941666666669</v>
      </c>
      <c r="BF17" s="26">
        <f t="shared" si="23"/>
        <v>3913.4499999999989</v>
      </c>
      <c r="BG17" s="31">
        <f t="shared" ref="BG17:BG21" si="31">AU17+AX17+BA17+BD17</f>
        <v>29224.391666666663</v>
      </c>
      <c r="BH17" s="25">
        <f t="shared" si="25"/>
        <v>43144.475000000006</v>
      </c>
      <c r="BI17" s="26">
        <f t="shared" si="26"/>
        <v>19974.149999999991</v>
      </c>
      <c r="BJ17" s="31">
        <f t="shared" si="27"/>
        <v>63118.625</v>
      </c>
    </row>
    <row r="18" spans="1:62" ht="17.25" customHeight="1" x14ac:dyDescent="0.2">
      <c r="A18" s="88" t="str">
        <f>Data!A10</f>
        <v>Fall 2012</v>
      </c>
      <c r="B18" s="89" t="str">
        <f>Data!B10</f>
        <v>UG</v>
      </c>
      <c r="C18" s="18">
        <f>Data!C10</f>
        <v>595.06666666666695</v>
      </c>
      <c r="D18" s="19">
        <f>Data!D10</f>
        <v>394.26666666666699</v>
      </c>
      <c r="E18" s="20">
        <f>Data!E10</f>
        <v>989.33333333333303</v>
      </c>
      <c r="F18" s="21">
        <f>Data!F10</f>
        <v>889.26666666666699</v>
      </c>
      <c r="G18" s="19">
        <f>Data!G10</f>
        <v>1508.8</v>
      </c>
      <c r="H18" s="20">
        <f>Data!H10</f>
        <v>2398.0666666666698</v>
      </c>
      <c r="I18" s="21">
        <f>Data!I10</f>
        <v>2220.5</v>
      </c>
      <c r="J18" s="19">
        <f>Data!J10</f>
        <v>2316.13333333333</v>
      </c>
      <c r="K18" s="20">
        <f>Data!K10</f>
        <v>4536.6333333333296</v>
      </c>
      <c r="L18" s="21">
        <f>Data!L10</f>
        <v>1771.6666666666699</v>
      </c>
      <c r="M18" s="19">
        <f>Data!M10</f>
        <v>1682.4</v>
      </c>
      <c r="N18" s="20">
        <f>Data!N10</f>
        <v>3454.0666666666698</v>
      </c>
      <c r="O18" s="21">
        <f>Data!O10</f>
        <v>2354.86666666667</v>
      </c>
      <c r="P18" s="19">
        <f>Data!P10</f>
        <v>2133.1999999999998</v>
      </c>
      <c r="Q18" s="20">
        <f>Data!Q10</f>
        <v>4488.0666666666702</v>
      </c>
      <c r="R18" s="21">
        <f>Data!R10</f>
        <v>945.93333333333305</v>
      </c>
      <c r="S18" s="19">
        <f>Data!S10</f>
        <v>750</v>
      </c>
      <c r="T18" s="20">
        <f>Data!T10</f>
        <v>1695.93333333333</v>
      </c>
      <c r="U18" s="21">
        <f>Data!U10</f>
        <v>2350.1666666666702</v>
      </c>
      <c r="V18" s="19">
        <f>Data!V10</f>
        <v>2087.2666666666701</v>
      </c>
      <c r="W18" s="20">
        <f>Data!W10</f>
        <v>4437.4333333333298</v>
      </c>
      <c r="X18" s="21">
        <f>Data!X10</f>
        <v>405.26666666666699</v>
      </c>
      <c r="Y18" s="19">
        <f>Data!Y10</f>
        <v>380.4</v>
      </c>
      <c r="Z18" s="20">
        <f>Data!Z10</f>
        <v>785.66666666666697</v>
      </c>
      <c r="AA18" s="21">
        <f>Data!AA10</f>
        <v>2011.6666666666699</v>
      </c>
      <c r="AB18" s="19">
        <f>Data!AB10</f>
        <v>1952.56666666667</v>
      </c>
      <c r="AC18" s="20">
        <f>Data!AC10</f>
        <v>3964.2333333333299</v>
      </c>
      <c r="AD18" s="21">
        <f>Data!AD10</f>
        <v>599.4</v>
      </c>
      <c r="AE18" s="19">
        <f>Data!AE10</f>
        <v>550.93333333333305</v>
      </c>
      <c r="AF18" s="20">
        <f>Data!AF10</f>
        <v>1150.3333333333301</v>
      </c>
      <c r="AG18" s="21">
        <f>Data!AG10</f>
        <v>1401.6666666666699</v>
      </c>
      <c r="AH18" s="19">
        <f>Data!AH10</f>
        <v>1441.8</v>
      </c>
      <c r="AI18" s="20">
        <f>Data!AI10</f>
        <v>2843.4666666666699</v>
      </c>
      <c r="AJ18" s="21">
        <f>Data!AJ10</f>
        <v>1517</v>
      </c>
      <c r="AK18" s="19">
        <f>Data!AK10</f>
        <v>1149.5999999999999</v>
      </c>
      <c r="AL18" s="20">
        <f>Data!AL10</f>
        <v>2666.6</v>
      </c>
      <c r="AM18" s="22">
        <f t="shared" ref="AM18:AM20" si="32">AJ18+AG18+AD18+AA18+X18+U18+R18+O18+L18+I18+F18+C18</f>
        <v>17062.466666666682</v>
      </c>
      <c r="AN18" s="23">
        <f t="shared" ref="AN18:AN20" si="33">AK18+AH18+AE18+AB18+Y18+V18+S18+P18+M18+J18+G18+D18</f>
        <v>16347.366666666669</v>
      </c>
      <c r="AO18" s="23">
        <f t="shared" ref="AO18:AO20" si="34">AL18+AI18+AF18+AC18+Z18+W18+T18+Q18+N18+K18+H18+E18</f>
        <v>33409.833333333328</v>
      </c>
      <c r="AP18" s="36">
        <f>Data!AM10</f>
        <v>238.2</v>
      </c>
      <c r="AQ18" s="16">
        <f>Data!AN10</f>
        <v>478.5</v>
      </c>
      <c r="AR18" s="37">
        <f>Data!AO10</f>
        <v>716.7</v>
      </c>
      <c r="AS18" s="11">
        <f>Data!AP10</f>
        <v>7440.1333333333296</v>
      </c>
      <c r="AT18" s="19">
        <f>Data!AQ10</f>
        <v>962.53333333333296</v>
      </c>
      <c r="AU18" s="19">
        <f>Data!AR10</f>
        <v>8402.6666666666697</v>
      </c>
      <c r="AV18" s="21">
        <f>Data!AS10</f>
        <v>4395.0333333333301</v>
      </c>
      <c r="AW18" s="19">
        <f>Data!AT10</f>
        <v>343.16666666666703</v>
      </c>
      <c r="AX18" s="20">
        <f>Data!AU10</f>
        <v>4738.2</v>
      </c>
      <c r="AY18" s="19">
        <f>Data!AV10</f>
        <v>7105.3333333333303</v>
      </c>
      <c r="AZ18" s="19">
        <f>Data!AW10</f>
        <v>523.73333333333301</v>
      </c>
      <c r="BA18" s="19">
        <f>Data!AX10</f>
        <v>7629.0666666666702</v>
      </c>
      <c r="BB18" s="21">
        <f>Data!AY10</f>
        <v>4356.6333333333296</v>
      </c>
      <c r="BC18" s="19">
        <f>Data!AZ10</f>
        <v>457.3</v>
      </c>
      <c r="BD18" s="20">
        <f>Data!BA10</f>
        <v>4813.9333333333298</v>
      </c>
      <c r="BE18" s="19">
        <f t="shared" ref="BE18:BE20" si="35">AS18+AV18+AY18+BB18</f>
        <v>23297.133333333324</v>
      </c>
      <c r="BF18" s="19">
        <f t="shared" ref="BF18:BF20" si="36">AT18+AW18+AZ18+BC18</f>
        <v>2286.7333333333331</v>
      </c>
      <c r="BG18" s="24">
        <f t="shared" si="31"/>
        <v>25583.866666666669</v>
      </c>
      <c r="BH18" s="18">
        <f t="shared" ref="BH18:BH20" si="37">BE18+AP18+AM18</f>
        <v>40597.800000000003</v>
      </c>
      <c r="BI18" s="19">
        <f t="shared" ref="BI18:BI20" si="38">BF18+AQ18+AN18</f>
        <v>19112.600000000002</v>
      </c>
      <c r="BJ18" s="24">
        <f t="shared" ref="BJ18:BJ20" si="39">BG18+AR18+AO18</f>
        <v>59710.399999999994</v>
      </c>
    </row>
    <row r="19" spans="1:62" ht="17.25" customHeight="1" x14ac:dyDescent="0.2">
      <c r="A19" s="46"/>
      <c r="B19" s="90" t="str">
        <f>Data!B11</f>
        <v>GR</v>
      </c>
      <c r="C19" s="18">
        <f>Data!C11</f>
        <v>0</v>
      </c>
      <c r="D19" s="19">
        <f>Data!D11</f>
        <v>0</v>
      </c>
      <c r="E19" s="20">
        <f>Data!E11</f>
        <v>0</v>
      </c>
      <c r="F19" s="21">
        <f>Data!F11</f>
        <v>0</v>
      </c>
      <c r="G19" s="19">
        <f>Data!G11</f>
        <v>0</v>
      </c>
      <c r="H19" s="20">
        <f>Data!H11</f>
        <v>0</v>
      </c>
      <c r="I19" s="21">
        <f>Data!I11</f>
        <v>0</v>
      </c>
      <c r="J19" s="19">
        <f>Data!J11</f>
        <v>0</v>
      </c>
      <c r="K19" s="20">
        <f>Data!K11</f>
        <v>0</v>
      </c>
      <c r="L19" s="21">
        <f>Data!L11</f>
        <v>0</v>
      </c>
      <c r="M19" s="19">
        <f>Data!M11</f>
        <v>0</v>
      </c>
      <c r="N19" s="20">
        <f>Data!N11</f>
        <v>0</v>
      </c>
      <c r="O19" s="21">
        <f>Data!O11</f>
        <v>0</v>
      </c>
      <c r="P19" s="19">
        <f>Data!P11</f>
        <v>0</v>
      </c>
      <c r="Q19" s="20">
        <f>Data!Q11</f>
        <v>0</v>
      </c>
      <c r="R19" s="21">
        <f>Data!R11</f>
        <v>0</v>
      </c>
      <c r="S19" s="19">
        <f>Data!S11</f>
        <v>0</v>
      </c>
      <c r="T19" s="20">
        <f>Data!T11</f>
        <v>0</v>
      </c>
      <c r="U19" s="21">
        <f>Data!U11</f>
        <v>0</v>
      </c>
      <c r="V19" s="19">
        <f>Data!V11</f>
        <v>0</v>
      </c>
      <c r="W19" s="20">
        <f>Data!W11</f>
        <v>0</v>
      </c>
      <c r="X19" s="21">
        <f>Data!X11</f>
        <v>0</v>
      </c>
      <c r="Y19" s="19">
        <f>Data!Y11</f>
        <v>0</v>
      </c>
      <c r="Z19" s="20">
        <f>Data!Z11</f>
        <v>0</v>
      </c>
      <c r="AA19" s="21">
        <f>Data!AA11</f>
        <v>0</v>
      </c>
      <c r="AB19" s="19">
        <f>Data!AB11</f>
        <v>0</v>
      </c>
      <c r="AC19" s="20">
        <f>Data!AC11</f>
        <v>0</v>
      </c>
      <c r="AD19" s="21">
        <f>Data!AD11</f>
        <v>0</v>
      </c>
      <c r="AE19" s="19">
        <f>Data!AE11</f>
        <v>0</v>
      </c>
      <c r="AF19" s="20">
        <f>Data!AF11</f>
        <v>0</v>
      </c>
      <c r="AG19" s="21">
        <f>Data!AG11</f>
        <v>0</v>
      </c>
      <c r="AH19" s="19">
        <f>Data!AH11</f>
        <v>0</v>
      </c>
      <c r="AI19" s="20">
        <f>Data!AI11</f>
        <v>0</v>
      </c>
      <c r="AJ19" s="21">
        <f>Data!AJ11</f>
        <v>0</v>
      </c>
      <c r="AK19" s="19">
        <f>Data!AK11</f>
        <v>0</v>
      </c>
      <c r="AL19" s="20">
        <f>Data!AL11</f>
        <v>0</v>
      </c>
      <c r="AM19" s="22">
        <f t="shared" si="32"/>
        <v>0</v>
      </c>
      <c r="AN19" s="23">
        <f t="shared" si="33"/>
        <v>0</v>
      </c>
      <c r="AO19" s="23">
        <f t="shared" si="34"/>
        <v>0</v>
      </c>
      <c r="AP19" s="38">
        <f>Data!AM11</f>
        <v>0</v>
      </c>
      <c r="AQ19" s="23">
        <f>Data!AN11</f>
        <v>0</v>
      </c>
      <c r="AR19" s="39">
        <f>Data!AO11</f>
        <v>0</v>
      </c>
      <c r="AS19" s="18">
        <f>Data!AP11</f>
        <v>554.25</v>
      </c>
      <c r="AT19" s="19">
        <f>Data!AQ11</f>
        <v>564.08333333333303</v>
      </c>
      <c r="AU19" s="19">
        <f>Data!AR11</f>
        <v>1118.3333333333301</v>
      </c>
      <c r="AV19" s="21">
        <f>Data!AS11</f>
        <v>35.75</v>
      </c>
      <c r="AW19" s="19">
        <f>Data!AT11</f>
        <v>48.0833333333333</v>
      </c>
      <c r="AX19" s="20">
        <f>Data!AU11</f>
        <v>83.8333333333333</v>
      </c>
      <c r="AY19" s="19">
        <f>Data!AV11</f>
        <v>772.45833333333303</v>
      </c>
      <c r="AZ19" s="19">
        <f>Data!AW11</f>
        <v>661.125</v>
      </c>
      <c r="BA19" s="19">
        <f>Data!AX11</f>
        <v>1433.5833333333301</v>
      </c>
      <c r="BB19" s="21">
        <f>Data!AY11</f>
        <v>77.6666666666667</v>
      </c>
      <c r="BC19" s="19">
        <f>Data!AZ11</f>
        <v>197.166666666667</v>
      </c>
      <c r="BD19" s="20">
        <f>Data!BA11</f>
        <v>274.83333333333297</v>
      </c>
      <c r="BE19" s="19">
        <f t="shared" si="35"/>
        <v>1440.1249999999998</v>
      </c>
      <c r="BF19" s="19">
        <f t="shared" si="36"/>
        <v>1470.4583333333333</v>
      </c>
      <c r="BG19" s="24">
        <f>AU19+AX19+BA19+BD19</f>
        <v>2910.5833333333267</v>
      </c>
      <c r="BH19" s="18">
        <f t="shared" si="37"/>
        <v>1440.1249999999998</v>
      </c>
      <c r="BI19" s="19">
        <f t="shared" si="38"/>
        <v>1470.4583333333333</v>
      </c>
      <c r="BJ19" s="24">
        <f t="shared" si="39"/>
        <v>2910.5833333333267</v>
      </c>
    </row>
    <row r="20" spans="1:62" ht="17.25" customHeight="1" x14ac:dyDescent="0.2">
      <c r="A20" s="48"/>
      <c r="B20" s="49" t="s">
        <v>79</v>
      </c>
      <c r="C20" s="25">
        <f>C18+C19</f>
        <v>595.06666666666695</v>
      </c>
      <c r="D20" s="26">
        <f t="shared" ref="D20:AL20" si="40">D18+D19</f>
        <v>394.26666666666699</v>
      </c>
      <c r="E20" s="27">
        <f t="shared" si="40"/>
        <v>989.33333333333303</v>
      </c>
      <c r="F20" s="28">
        <f t="shared" si="40"/>
        <v>889.26666666666699</v>
      </c>
      <c r="G20" s="26">
        <f t="shared" si="40"/>
        <v>1508.8</v>
      </c>
      <c r="H20" s="27">
        <f t="shared" si="40"/>
        <v>2398.0666666666698</v>
      </c>
      <c r="I20" s="28">
        <f t="shared" si="40"/>
        <v>2220.5</v>
      </c>
      <c r="J20" s="26">
        <f t="shared" si="40"/>
        <v>2316.13333333333</v>
      </c>
      <c r="K20" s="27">
        <f t="shared" si="40"/>
        <v>4536.6333333333296</v>
      </c>
      <c r="L20" s="28">
        <f t="shared" si="40"/>
        <v>1771.6666666666699</v>
      </c>
      <c r="M20" s="26">
        <f t="shared" si="40"/>
        <v>1682.4</v>
      </c>
      <c r="N20" s="27">
        <f t="shared" si="40"/>
        <v>3454.0666666666698</v>
      </c>
      <c r="O20" s="28">
        <f t="shared" si="40"/>
        <v>2354.86666666667</v>
      </c>
      <c r="P20" s="26">
        <f t="shared" si="40"/>
        <v>2133.1999999999998</v>
      </c>
      <c r="Q20" s="27">
        <f t="shared" si="40"/>
        <v>4488.0666666666702</v>
      </c>
      <c r="R20" s="28">
        <f t="shared" si="40"/>
        <v>945.93333333333305</v>
      </c>
      <c r="S20" s="26">
        <f t="shared" si="40"/>
        <v>750</v>
      </c>
      <c r="T20" s="27">
        <f t="shared" si="40"/>
        <v>1695.93333333333</v>
      </c>
      <c r="U20" s="28">
        <f t="shared" si="40"/>
        <v>2350.1666666666702</v>
      </c>
      <c r="V20" s="26">
        <f t="shared" si="40"/>
        <v>2087.2666666666701</v>
      </c>
      <c r="W20" s="27">
        <f t="shared" si="40"/>
        <v>4437.4333333333298</v>
      </c>
      <c r="X20" s="28">
        <f t="shared" si="40"/>
        <v>405.26666666666699</v>
      </c>
      <c r="Y20" s="26">
        <f t="shared" si="40"/>
        <v>380.4</v>
      </c>
      <c r="Z20" s="27">
        <f t="shared" si="40"/>
        <v>785.66666666666697</v>
      </c>
      <c r="AA20" s="28">
        <f t="shared" si="40"/>
        <v>2011.6666666666699</v>
      </c>
      <c r="AB20" s="26">
        <f t="shared" si="40"/>
        <v>1952.56666666667</v>
      </c>
      <c r="AC20" s="27">
        <f t="shared" si="40"/>
        <v>3964.2333333333299</v>
      </c>
      <c r="AD20" s="28">
        <f t="shared" si="40"/>
        <v>599.4</v>
      </c>
      <c r="AE20" s="26">
        <f t="shared" si="40"/>
        <v>550.93333333333305</v>
      </c>
      <c r="AF20" s="27">
        <f t="shared" si="40"/>
        <v>1150.3333333333301</v>
      </c>
      <c r="AG20" s="28">
        <f t="shared" si="40"/>
        <v>1401.6666666666699</v>
      </c>
      <c r="AH20" s="26">
        <f t="shared" si="40"/>
        <v>1441.8</v>
      </c>
      <c r="AI20" s="27">
        <f t="shared" si="40"/>
        <v>2843.4666666666699</v>
      </c>
      <c r="AJ20" s="28">
        <f t="shared" si="40"/>
        <v>1517</v>
      </c>
      <c r="AK20" s="26">
        <f t="shared" si="40"/>
        <v>1149.5999999999999</v>
      </c>
      <c r="AL20" s="27">
        <f t="shared" si="40"/>
        <v>2666.6</v>
      </c>
      <c r="AM20" s="29">
        <f t="shared" si="32"/>
        <v>17062.466666666682</v>
      </c>
      <c r="AN20" s="30">
        <f t="shared" si="33"/>
        <v>16347.366666666669</v>
      </c>
      <c r="AO20" s="30">
        <f t="shared" si="34"/>
        <v>33409.833333333328</v>
      </c>
      <c r="AP20" s="40">
        <f t="shared" ref="AP20:AR20" si="41">AP18+AP19</f>
        <v>238.2</v>
      </c>
      <c r="AQ20" s="30">
        <f t="shared" si="41"/>
        <v>478.5</v>
      </c>
      <c r="AR20" s="41">
        <f t="shared" si="41"/>
        <v>716.7</v>
      </c>
      <c r="AS20" s="25">
        <f t="shared" ref="AS20:BD20" si="42">AS18+AS19</f>
        <v>7994.3833333333296</v>
      </c>
      <c r="AT20" s="26">
        <f t="shared" si="42"/>
        <v>1526.6166666666659</v>
      </c>
      <c r="AU20" s="26">
        <f t="shared" si="42"/>
        <v>9521</v>
      </c>
      <c r="AV20" s="28">
        <f t="shared" si="42"/>
        <v>4430.7833333333301</v>
      </c>
      <c r="AW20" s="26">
        <f t="shared" si="42"/>
        <v>391.25000000000034</v>
      </c>
      <c r="AX20" s="27">
        <f t="shared" si="42"/>
        <v>4822.0333333333328</v>
      </c>
      <c r="AY20" s="26">
        <f t="shared" si="42"/>
        <v>7877.7916666666633</v>
      </c>
      <c r="AZ20" s="26">
        <f t="shared" si="42"/>
        <v>1184.8583333333331</v>
      </c>
      <c r="BA20" s="26">
        <f t="shared" si="42"/>
        <v>9062.65</v>
      </c>
      <c r="BB20" s="28">
        <f t="shared" si="42"/>
        <v>4434.2999999999965</v>
      </c>
      <c r="BC20" s="26">
        <f t="shared" si="42"/>
        <v>654.46666666666704</v>
      </c>
      <c r="BD20" s="27">
        <f t="shared" si="42"/>
        <v>5088.7666666666628</v>
      </c>
      <c r="BE20" s="26">
        <f t="shared" si="35"/>
        <v>24737.25833333332</v>
      </c>
      <c r="BF20" s="26">
        <f t="shared" si="36"/>
        <v>3757.1916666666666</v>
      </c>
      <c r="BG20" s="31">
        <f t="shared" ref="BG20" si="43">AU20+AX20+BA20+BD20</f>
        <v>28494.449999999997</v>
      </c>
      <c r="BH20" s="25">
        <f t="shared" si="37"/>
        <v>42037.925000000003</v>
      </c>
      <c r="BI20" s="26">
        <f t="shared" si="38"/>
        <v>20583.058333333334</v>
      </c>
      <c r="BJ20" s="31">
        <f t="shared" si="39"/>
        <v>62620.983333333323</v>
      </c>
    </row>
    <row r="21" spans="1:62" ht="17.25" customHeight="1" x14ac:dyDescent="0.2">
      <c r="A21" s="88" t="str">
        <f>Data!A12</f>
        <v>Fall 2013</v>
      </c>
      <c r="B21" s="89" t="str">
        <f>Data!B12</f>
        <v>UG</v>
      </c>
      <c r="C21" s="18">
        <f>Data!C12</f>
        <v>651.79999999999995</v>
      </c>
      <c r="D21" s="19">
        <f>Data!D12</f>
        <v>383.33333333333297</v>
      </c>
      <c r="E21" s="20">
        <f>Data!E12</f>
        <v>1035.13333333333</v>
      </c>
      <c r="F21" s="21">
        <f>Data!F12</f>
        <v>845.06666666666695</v>
      </c>
      <c r="G21" s="19">
        <f>Data!G12</f>
        <v>1425.93333333333</v>
      </c>
      <c r="H21" s="20">
        <f>Data!H12</f>
        <v>2271</v>
      </c>
      <c r="I21" s="21">
        <f>Data!I12</f>
        <v>2307.0666666666698</v>
      </c>
      <c r="J21" s="19">
        <f>Data!J12</f>
        <v>2384.2666666666701</v>
      </c>
      <c r="K21" s="20">
        <f>Data!K12</f>
        <v>4691.3333333333303</v>
      </c>
      <c r="L21" s="21">
        <f>Data!L12</f>
        <v>1590.86666666667</v>
      </c>
      <c r="M21" s="19">
        <f>Data!M12</f>
        <v>1654.3333333333301</v>
      </c>
      <c r="N21" s="20">
        <f>Data!N12</f>
        <v>3245.2</v>
      </c>
      <c r="O21" s="21">
        <f>Data!O12</f>
        <v>2355.7666666666701</v>
      </c>
      <c r="P21" s="19">
        <f>Data!P12</f>
        <v>2098.9333333333302</v>
      </c>
      <c r="Q21" s="20">
        <f>Data!Q12</f>
        <v>4454.7</v>
      </c>
      <c r="R21" s="21">
        <f>Data!R12</f>
        <v>954.13333333333298</v>
      </c>
      <c r="S21" s="19">
        <f>Data!S12</f>
        <v>756.93333333333305</v>
      </c>
      <c r="T21" s="20">
        <f>Data!T12</f>
        <v>1711.06666666667</v>
      </c>
      <c r="U21" s="21">
        <f>Data!U12</f>
        <v>2320.2666666666701</v>
      </c>
      <c r="V21" s="19">
        <f>Data!V12</f>
        <v>2053.5</v>
      </c>
      <c r="W21" s="20">
        <f>Data!W12</f>
        <v>4373.7666666666701</v>
      </c>
      <c r="X21" s="21">
        <f>Data!X12</f>
        <v>406.26666666666699</v>
      </c>
      <c r="Y21" s="19">
        <f>Data!Y12</f>
        <v>409.73333333333301</v>
      </c>
      <c r="Z21" s="20">
        <f>Data!Z12</f>
        <v>816</v>
      </c>
      <c r="AA21" s="21">
        <f>Data!AA12</f>
        <v>1950.9</v>
      </c>
      <c r="AB21" s="19">
        <f>Data!AB12</f>
        <v>1903.1</v>
      </c>
      <c r="AC21" s="20">
        <f>Data!AC12</f>
        <v>3854</v>
      </c>
      <c r="AD21" s="21">
        <f>Data!AD12</f>
        <v>590.66666666666697</v>
      </c>
      <c r="AE21" s="19">
        <f>Data!AE12</f>
        <v>505.13333333333298</v>
      </c>
      <c r="AF21" s="20">
        <f>Data!AF12</f>
        <v>1095.8</v>
      </c>
      <c r="AG21" s="21">
        <f>Data!AG12</f>
        <v>1434.1</v>
      </c>
      <c r="AH21" s="19">
        <f>Data!AH12</f>
        <v>1318.2333333333299</v>
      </c>
      <c r="AI21" s="20">
        <f>Data!AI12</f>
        <v>2752.3333333333298</v>
      </c>
      <c r="AJ21" s="21">
        <f>Data!AJ12</f>
        <v>1439.7333333333299</v>
      </c>
      <c r="AK21" s="19">
        <f>Data!AK12</f>
        <v>1141.6666666666699</v>
      </c>
      <c r="AL21" s="20">
        <f>Data!AL12</f>
        <v>2581.4</v>
      </c>
      <c r="AM21" s="22">
        <f t="shared" si="19"/>
        <v>16846.633333333346</v>
      </c>
      <c r="AN21" s="23">
        <f t="shared" si="20"/>
        <v>16035.099999999993</v>
      </c>
      <c r="AO21" s="23">
        <f t="shared" si="21"/>
        <v>32881.73333333333</v>
      </c>
      <c r="AP21" s="36">
        <f>Data!AM12</f>
        <v>255.3</v>
      </c>
      <c r="AQ21" s="16">
        <f>Data!AN12</f>
        <v>462.8</v>
      </c>
      <c r="AR21" s="37">
        <f>Data!AO12</f>
        <v>718.1</v>
      </c>
      <c r="AS21" s="11">
        <f>Data!AP12</f>
        <v>7328.1</v>
      </c>
      <c r="AT21" s="19">
        <f>Data!AQ12</f>
        <v>945.2</v>
      </c>
      <c r="AU21" s="19">
        <f>Data!AR12</f>
        <v>8273.2999999999993</v>
      </c>
      <c r="AV21" s="21">
        <f>Data!AS12</f>
        <v>4364.7333333333299</v>
      </c>
      <c r="AW21" s="19">
        <f>Data!AT12</f>
        <v>311.13333333333298</v>
      </c>
      <c r="AX21" s="20">
        <f>Data!AU12</f>
        <v>4675.8666666666704</v>
      </c>
      <c r="AY21" s="19">
        <f>Data!AV12</f>
        <v>6820.9333333333298</v>
      </c>
      <c r="AZ21" s="19">
        <f>Data!AW12</f>
        <v>546.70000000000005</v>
      </c>
      <c r="BA21" s="19">
        <f>Data!AX12</f>
        <v>7367.6333333333296</v>
      </c>
      <c r="BB21" s="21">
        <f>Data!AY12</f>
        <v>4240.3</v>
      </c>
      <c r="BC21" s="19">
        <f>Data!AZ12</f>
        <v>457.2</v>
      </c>
      <c r="BD21" s="20">
        <f>Data!BA12</f>
        <v>4697.5</v>
      </c>
      <c r="BE21" s="19">
        <f t="shared" si="22"/>
        <v>22754.066666666658</v>
      </c>
      <c r="BF21" s="19">
        <f t="shared" si="23"/>
        <v>2260.2333333333331</v>
      </c>
      <c r="BG21" s="24">
        <f t="shared" si="31"/>
        <v>25014.3</v>
      </c>
      <c r="BH21" s="18">
        <f t="shared" si="25"/>
        <v>39856</v>
      </c>
      <c r="BI21" s="19">
        <f t="shared" si="26"/>
        <v>18758.133333333328</v>
      </c>
      <c r="BJ21" s="24">
        <f t="shared" si="27"/>
        <v>58614.133333333331</v>
      </c>
    </row>
    <row r="22" spans="1:62" ht="17.25" customHeight="1" x14ac:dyDescent="0.2">
      <c r="A22" s="46"/>
      <c r="B22" s="90" t="str">
        <f>Data!B13</f>
        <v>GR</v>
      </c>
      <c r="C22" s="18">
        <f>Data!C13</f>
        <v>0</v>
      </c>
      <c r="D22" s="19">
        <f>Data!D13</f>
        <v>0</v>
      </c>
      <c r="E22" s="20">
        <f>Data!E13</f>
        <v>0</v>
      </c>
      <c r="F22" s="21">
        <f>Data!F13</f>
        <v>0</v>
      </c>
      <c r="G22" s="19">
        <f>Data!G13</f>
        <v>0</v>
      </c>
      <c r="H22" s="20">
        <f>Data!H13</f>
        <v>0</v>
      </c>
      <c r="I22" s="21">
        <f>Data!I13</f>
        <v>0</v>
      </c>
      <c r="J22" s="19">
        <f>Data!J13</f>
        <v>0</v>
      </c>
      <c r="K22" s="20">
        <f>Data!K13</f>
        <v>0</v>
      </c>
      <c r="L22" s="21">
        <f>Data!L13</f>
        <v>0</v>
      </c>
      <c r="M22" s="19">
        <f>Data!M13</f>
        <v>0</v>
      </c>
      <c r="N22" s="20">
        <f>Data!N13</f>
        <v>0</v>
      </c>
      <c r="O22" s="21">
        <f>Data!O13</f>
        <v>0</v>
      </c>
      <c r="P22" s="19">
        <f>Data!P13</f>
        <v>0</v>
      </c>
      <c r="Q22" s="20">
        <f>Data!Q13</f>
        <v>0</v>
      </c>
      <c r="R22" s="21">
        <f>Data!R13</f>
        <v>0</v>
      </c>
      <c r="S22" s="19">
        <f>Data!S13</f>
        <v>0</v>
      </c>
      <c r="T22" s="20">
        <f>Data!T13</f>
        <v>0</v>
      </c>
      <c r="U22" s="21">
        <f>Data!U13</f>
        <v>0</v>
      </c>
      <c r="V22" s="19">
        <f>Data!V13</f>
        <v>0</v>
      </c>
      <c r="W22" s="20">
        <f>Data!W13</f>
        <v>0</v>
      </c>
      <c r="X22" s="21">
        <f>Data!X13</f>
        <v>0</v>
      </c>
      <c r="Y22" s="19">
        <f>Data!Y13</f>
        <v>0</v>
      </c>
      <c r="Z22" s="20">
        <f>Data!Z13</f>
        <v>0</v>
      </c>
      <c r="AA22" s="21">
        <f>Data!AA13</f>
        <v>0</v>
      </c>
      <c r="AB22" s="19">
        <f>Data!AB13</f>
        <v>0</v>
      </c>
      <c r="AC22" s="20">
        <f>Data!AC13</f>
        <v>0</v>
      </c>
      <c r="AD22" s="21">
        <f>Data!AD13</f>
        <v>0</v>
      </c>
      <c r="AE22" s="19">
        <f>Data!AE13</f>
        <v>0</v>
      </c>
      <c r="AF22" s="20">
        <f>Data!AF13</f>
        <v>0</v>
      </c>
      <c r="AG22" s="21">
        <f>Data!AG13</f>
        <v>0</v>
      </c>
      <c r="AH22" s="19">
        <f>Data!AH13</f>
        <v>0</v>
      </c>
      <c r="AI22" s="20">
        <f>Data!AI13</f>
        <v>0</v>
      </c>
      <c r="AJ22" s="21">
        <f>Data!AJ13</f>
        <v>0</v>
      </c>
      <c r="AK22" s="19">
        <f>Data!AK13</f>
        <v>0</v>
      </c>
      <c r="AL22" s="20">
        <f>Data!AL13</f>
        <v>0</v>
      </c>
      <c r="AM22" s="22">
        <f t="shared" si="19"/>
        <v>0</v>
      </c>
      <c r="AN22" s="23">
        <f t="shared" si="20"/>
        <v>0</v>
      </c>
      <c r="AO22" s="23">
        <f t="shared" si="21"/>
        <v>0</v>
      </c>
      <c r="AP22" s="38">
        <f>Data!AM13</f>
        <v>0</v>
      </c>
      <c r="AQ22" s="23">
        <f>Data!AN13</f>
        <v>0</v>
      </c>
      <c r="AR22" s="39">
        <f>Data!AO13</f>
        <v>0</v>
      </c>
      <c r="AS22" s="18">
        <f>Data!AP13</f>
        <v>526.66666666666697</v>
      </c>
      <c r="AT22" s="19">
        <f>Data!AQ13</f>
        <v>576.41666666666697</v>
      </c>
      <c r="AU22" s="19">
        <f>Data!AR13</f>
        <v>1103.0833333333301</v>
      </c>
      <c r="AV22" s="21">
        <f>Data!AS13</f>
        <v>59.1666666666667</v>
      </c>
      <c r="AW22" s="19">
        <f>Data!AT13</f>
        <v>42.4166666666667</v>
      </c>
      <c r="AX22" s="20">
        <f>Data!AU13</f>
        <v>101.583333333333</v>
      </c>
      <c r="AY22" s="19">
        <f>Data!AV13</f>
        <v>821.45833333333303</v>
      </c>
      <c r="AZ22" s="19">
        <f>Data!AW13</f>
        <v>643.79166666666697</v>
      </c>
      <c r="BA22" s="19">
        <f>Data!AX13</f>
        <v>1465.25</v>
      </c>
      <c r="BB22" s="21">
        <f>Data!AY13</f>
        <v>74.5416666666667</v>
      </c>
      <c r="BC22" s="19">
        <f>Data!AZ13</f>
        <v>171.333333333333</v>
      </c>
      <c r="BD22" s="20">
        <f>Data!BA13</f>
        <v>245.875</v>
      </c>
      <c r="BE22" s="19">
        <f t="shared" si="22"/>
        <v>1481.8333333333335</v>
      </c>
      <c r="BF22" s="19">
        <f t="shared" si="23"/>
        <v>1433.9583333333337</v>
      </c>
      <c r="BG22" s="24">
        <f>AU22+AX22+BA22+BD22</f>
        <v>2915.7916666666633</v>
      </c>
      <c r="BH22" s="18">
        <f t="shared" si="25"/>
        <v>1481.8333333333335</v>
      </c>
      <c r="BI22" s="19">
        <f t="shared" si="26"/>
        <v>1433.9583333333337</v>
      </c>
      <c r="BJ22" s="24">
        <f t="shared" si="27"/>
        <v>2915.7916666666633</v>
      </c>
    </row>
    <row r="23" spans="1:62" ht="17.25" customHeight="1" x14ac:dyDescent="0.2">
      <c r="A23" s="48"/>
      <c r="B23" s="49" t="s">
        <v>79</v>
      </c>
      <c r="C23" s="25">
        <f>C21+C22</f>
        <v>651.79999999999995</v>
      </c>
      <c r="D23" s="19">
        <f t="shared" ref="D23:AL23" si="44">D21+D22</f>
        <v>383.33333333333297</v>
      </c>
      <c r="E23" s="20">
        <f t="shared" si="44"/>
        <v>1035.13333333333</v>
      </c>
      <c r="F23" s="21">
        <f t="shared" si="44"/>
        <v>845.06666666666695</v>
      </c>
      <c r="G23" s="19">
        <f t="shared" si="44"/>
        <v>1425.93333333333</v>
      </c>
      <c r="H23" s="20">
        <f t="shared" si="44"/>
        <v>2271</v>
      </c>
      <c r="I23" s="21">
        <f t="shared" si="44"/>
        <v>2307.0666666666698</v>
      </c>
      <c r="J23" s="19">
        <f t="shared" si="44"/>
        <v>2384.2666666666701</v>
      </c>
      <c r="K23" s="20">
        <f t="shared" si="44"/>
        <v>4691.3333333333303</v>
      </c>
      <c r="L23" s="21">
        <f t="shared" si="44"/>
        <v>1590.86666666667</v>
      </c>
      <c r="M23" s="19">
        <f t="shared" si="44"/>
        <v>1654.3333333333301</v>
      </c>
      <c r="N23" s="20">
        <f t="shared" si="44"/>
        <v>3245.2</v>
      </c>
      <c r="O23" s="21">
        <f t="shared" si="44"/>
        <v>2355.7666666666701</v>
      </c>
      <c r="P23" s="19">
        <f t="shared" si="44"/>
        <v>2098.9333333333302</v>
      </c>
      <c r="Q23" s="20">
        <f t="shared" si="44"/>
        <v>4454.7</v>
      </c>
      <c r="R23" s="21">
        <f t="shared" si="44"/>
        <v>954.13333333333298</v>
      </c>
      <c r="S23" s="19">
        <f t="shared" si="44"/>
        <v>756.93333333333305</v>
      </c>
      <c r="T23" s="20">
        <f t="shared" si="44"/>
        <v>1711.06666666667</v>
      </c>
      <c r="U23" s="21">
        <f t="shared" si="44"/>
        <v>2320.2666666666701</v>
      </c>
      <c r="V23" s="19">
        <f t="shared" si="44"/>
        <v>2053.5</v>
      </c>
      <c r="W23" s="20">
        <f t="shared" si="44"/>
        <v>4373.7666666666701</v>
      </c>
      <c r="X23" s="21">
        <f t="shared" si="44"/>
        <v>406.26666666666699</v>
      </c>
      <c r="Y23" s="19">
        <f t="shared" si="44"/>
        <v>409.73333333333301</v>
      </c>
      <c r="Z23" s="20">
        <f t="shared" si="44"/>
        <v>816</v>
      </c>
      <c r="AA23" s="21">
        <f t="shared" si="44"/>
        <v>1950.9</v>
      </c>
      <c r="AB23" s="19">
        <f t="shared" si="44"/>
        <v>1903.1</v>
      </c>
      <c r="AC23" s="20">
        <f t="shared" si="44"/>
        <v>3854</v>
      </c>
      <c r="AD23" s="21">
        <f t="shared" si="44"/>
        <v>590.66666666666697</v>
      </c>
      <c r="AE23" s="19">
        <f t="shared" si="44"/>
        <v>505.13333333333298</v>
      </c>
      <c r="AF23" s="20">
        <f t="shared" si="44"/>
        <v>1095.8</v>
      </c>
      <c r="AG23" s="21">
        <f t="shared" si="44"/>
        <v>1434.1</v>
      </c>
      <c r="AH23" s="19">
        <f t="shared" si="44"/>
        <v>1318.2333333333299</v>
      </c>
      <c r="AI23" s="20">
        <f t="shared" si="44"/>
        <v>2752.3333333333298</v>
      </c>
      <c r="AJ23" s="21">
        <f t="shared" si="44"/>
        <v>1439.7333333333299</v>
      </c>
      <c r="AK23" s="19">
        <f t="shared" si="44"/>
        <v>1141.6666666666699</v>
      </c>
      <c r="AL23" s="20">
        <f t="shared" si="44"/>
        <v>2581.4</v>
      </c>
      <c r="AM23" s="22">
        <f t="shared" si="19"/>
        <v>16846.633333333346</v>
      </c>
      <c r="AN23" s="23">
        <f t="shared" si="20"/>
        <v>16035.099999999993</v>
      </c>
      <c r="AO23" s="23">
        <f t="shared" si="21"/>
        <v>32881.73333333333</v>
      </c>
      <c r="AP23" s="38">
        <f t="shared" ref="AP23:AR23" si="45">AP21+AP22</f>
        <v>255.3</v>
      </c>
      <c r="AQ23" s="23">
        <f t="shared" si="45"/>
        <v>462.8</v>
      </c>
      <c r="AR23" s="39">
        <f t="shared" si="45"/>
        <v>718.1</v>
      </c>
      <c r="AS23" s="25">
        <f t="shared" ref="AS23:BD23" si="46">AS21+AS22</f>
        <v>7854.7666666666673</v>
      </c>
      <c r="AT23" s="19">
        <f t="shared" si="46"/>
        <v>1521.616666666667</v>
      </c>
      <c r="AU23" s="19">
        <f t="shared" si="46"/>
        <v>9376.3833333333296</v>
      </c>
      <c r="AV23" s="21">
        <f t="shared" si="46"/>
        <v>4423.8999999999969</v>
      </c>
      <c r="AW23" s="19">
        <f t="shared" si="46"/>
        <v>353.54999999999967</v>
      </c>
      <c r="AX23" s="20">
        <f t="shared" si="46"/>
        <v>4777.4500000000035</v>
      </c>
      <c r="AY23" s="19">
        <f t="shared" si="46"/>
        <v>7642.3916666666628</v>
      </c>
      <c r="AZ23" s="19">
        <f t="shared" si="46"/>
        <v>1190.491666666667</v>
      </c>
      <c r="BA23" s="19">
        <f t="shared" si="46"/>
        <v>8832.8833333333296</v>
      </c>
      <c r="BB23" s="21">
        <f t="shared" si="46"/>
        <v>4314.8416666666672</v>
      </c>
      <c r="BC23" s="19">
        <f t="shared" si="46"/>
        <v>628.53333333333296</v>
      </c>
      <c r="BD23" s="20">
        <f t="shared" si="46"/>
        <v>4943.375</v>
      </c>
      <c r="BE23" s="19">
        <f t="shared" si="22"/>
        <v>24235.899999999994</v>
      </c>
      <c r="BF23" s="19">
        <f t="shared" si="23"/>
        <v>3694.1916666666666</v>
      </c>
      <c r="BG23" s="24">
        <f t="shared" ref="BG23:BG24" si="47">AU23+AX23+BA23+BD23</f>
        <v>27930.09166666666</v>
      </c>
      <c r="BH23" s="18">
        <f t="shared" si="25"/>
        <v>41337.833333333343</v>
      </c>
      <c r="BI23" s="19">
        <f t="shared" si="26"/>
        <v>20192.09166666666</v>
      </c>
      <c r="BJ23" s="24">
        <f t="shared" si="27"/>
        <v>61529.924999999988</v>
      </c>
    </row>
    <row r="24" spans="1:62" ht="17.25" customHeight="1" x14ac:dyDescent="0.2">
      <c r="A24" s="88" t="str">
        <f>Data!A14</f>
        <v>Fall 2014</v>
      </c>
      <c r="B24" s="89" t="str">
        <f>Data!B14</f>
        <v>UG</v>
      </c>
      <c r="C24" s="18">
        <f>Data!C14</f>
        <v>643.66666666666697</v>
      </c>
      <c r="D24" s="12">
        <f>Data!D14</f>
        <v>345.26666666666699</v>
      </c>
      <c r="E24" s="13">
        <f>Data!E14</f>
        <v>988.93333333333305</v>
      </c>
      <c r="F24" s="14">
        <f>Data!F14</f>
        <v>836</v>
      </c>
      <c r="G24" s="12">
        <f>Data!G14</f>
        <v>1371.6</v>
      </c>
      <c r="H24" s="13">
        <f>Data!H14</f>
        <v>2207.6</v>
      </c>
      <c r="I24" s="14">
        <f>Data!I14</f>
        <v>2252.0333333333301</v>
      </c>
      <c r="J24" s="12">
        <f>Data!J14</f>
        <v>2456.3000000000002</v>
      </c>
      <c r="K24" s="13">
        <f>Data!K14</f>
        <v>4708.3333333333303</v>
      </c>
      <c r="L24" s="14">
        <f>Data!L14</f>
        <v>1481.6</v>
      </c>
      <c r="M24" s="12">
        <f>Data!M14</f>
        <v>1512.5333333333299</v>
      </c>
      <c r="N24" s="13">
        <f>Data!N14</f>
        <v>2994.13333333333</v>
      </c>
      <c r="O24" s="14">
        <f>Data!O14</f>
        <v>2195.1666666666702</v>
      </c>
      <c r="P24" s="12">
        <f>Data!P14</f>
        <v>2064.2333333333299</v>
      </c>
      <c r="Q24" s="13">
        <f>Data!Q14</f>
        <v>4259.3999999999996</v>
      </c>
      <c r="R24" s="14">
        <f>Data!R14</f>
        <v>1035.93333333333</v>
      </c>
      <c r="S24" s="12">
        <f>Data!S14</f>
        <v>765</v>
      </c>
      <c r="T24" s="13">
        <f>Data!T14</f>
        <v>1800.93333333333</v>
      </c>
      <c r="U24" s="14">
        <f>Data!U14</f>
        <v>2114.8333333333298</v>
      </c>
      <c r="V24" s="12">
        <f>Data!V14</f>
        <v>2079.4</v>
      </c>
      <c r="W24" s="13">
        <f>Data!W14</f>
        <v>4194.2333333333299</v>
      </c>
      <c r="X24" s="14">
        <f>Data!X14</f>
        <v>378.73333333333301</v>
      </c>
      <c r="Y24" s="12">
        <f>Data!Y14</f>
        <v>438.13333333333298</v>
      </c>
      <c r="Z24" s="13">
        <f>Data!Z14</f>
        <v>816.86666666666702</v>
      </c>
      <c r="AA24" s="14">
        <f>Data!AA14</f>
        <v>2010.1</v>
      </c>
      <c r="AB24" s="12">
        <f>Data!AB14</f>
        <v>1785.3</v>
      </c>
      <c r="AC24" s="13">
        <f>Data!AC14</f>
        <v>3795.4</v>
      </c>
      <c r="AD24" s="14">
        <f>Data!AD14</f>
        <v>586.20000000000005</v>
      </c>
      <c r="AE24" s="12">
        <f>Data!AE14</f>
        <v>487.6</v>
      </c>
      <c r="AF24" s="13">
        <f>Data!AF14</f>
        <v>1073.8</v>
      </c>
      <c r="AG24" s="14">
        <f>Data!AG14</f>
        <v>1323.7</v>
      </c>
      <c r="AH24" s="12">
        <f>Data!AH14</f>
        <v>1303.9000000000001</v>
      </c>
      <c r="AI24" s="13">
        <f>Data!AI14</f>
        <v>2627.6</v>
      </c>
      <c r="AJ24" s="14">
        <f>Data!AJ14</f>
        <v>1364</v>
      </c>
      <c r="AK24" s="12">
        <f>Data!AK14</f>
        <v>1055.06666666667</v>
      </c>
      <c r="AL24" s="13">
        <f>Data!AL14</f>
        <v>2419.0666666666698</v>
      </c>
      <c r="AM24" s="15">
        <f t="shared" si="19"/>
        <v>16221.96666666666</v>
      </c>
      <c r="AN24" s="16">
        <f t="shared" si="20"/>
        <v>15664.33333333333</v>
      </c>
      <c r="AO24" s="16">
        <f t="shared" si="21"/>
        <v>31886.299999999988</v>
      </c>
      <c r="AP24" s="36">
        <f>Data!AM14</f>
        <v>327.7</v>
      </c>
      <c r="AQ24" s="16">
        <f>Data!AN14</f>
        <v>583.1</v>
      </c>
      <c r="AR24" s="37">
        <f>Data!AO14</f>
        <v>910.8</v>
      </c>
      <c r="AS24" s="11">
        <f>Data!AP14</f>
        <v>7391.7</v>
      </c>
      <c r="AT24" s="12">
        <f>Data!AQ14</f>
        <v>960.73333333333301</v>
      </c>
      <c r="AU24" s="12">
        <f>Data!AR14</f>
        <v>8352.4333333333307</v>
      </c>
      <c r="AV24" s="14">
        <f>Data!AS14</f>
        <v>4266.7</v>
      </c>
      <c r="AW24" s="12">
        <f>Data!AT14</f>
        <v>329.066666666667</v>
      </c>
      <c r="AX24" s="13">
        <f>Data!AU14</f>
        <v>4595.7666666666701</v>
      </c>
      <c r="AY24" s="12">
        <f>Data!AV14</f>
        <v>6595.9666666666699</v>
      </c>
      <c r="AZ24" s="12">
        <f>Data!AW14</f>
        <v>591.33333333333303</v>
      </c>
      <c r="BA24" s="12">
        <f>Data!AX14</f>
        <v>7187.3</v>
      </c>
      <c r="BB24" s="14">
        <f>Data!AY14</f>
        <v>4200.8</v>
      </c>
      <c r="BC24" s="12">
        <f>Data!AZ14</f>
        <v>458.16666666666703</v>
      </c>
      <c r="BD24" s="13">
        <f>Data!BA14</f>
        <v>4658.9666666666699</v>
      </c>
      <c r="BE24" s="12">
        <f t="shared" si="22"/>
        <v>22455.166666666668</v>
      </c>
      <c r="BF24" s="12">
        <f t="shared" si="23"/>
        <v>2339.3000000000002</v>
      </c>
      <c r="BG24" s="17">
        <f t="shared" si="47"/>
        <v>24794.466666666671</v>
      </c>
      <c r="BH24" s="11">
        <f t="shared" si="25"/>
        <v>39004.833333333328</v>
      </c>
      <c r="BI24" s="12">
        <f t="shared" si="26"/>
        <v>18586.73333333333</v>
      </c>
      <c r="BJ24" s="17">
        <f t="shared" si="27"/>
        <v>57591.566666666658</v>
      </c>
    </row>
    <row r="25" spans="1:62" ht="17.25" customHeight="1" x14ac:dyDescent="0.2">
      <c r="A25" s="46"/>
      <c r="B25" s="90" t="str">
        <f>Data!B15</f>
        <v>GR</v>
      </c>
      <c r="C25" s="18">
        <f>Data!C15</f>
        <v>0</v>
      </c>
      <c r="D25" s="19">
        <f>Data!D15</f>
        <v>0</v>
      </c>
      <c r="E25" s="20">
        <f>Data!E15</f>
        <v>0</v>
      </c>
      <c r="F25" s="21">
        <f>Data!F15</f>
        <v>0</v>
      </c>
      <c r="G25" s="19">
        <f>Data!G15</f>
        <v>0</v>
      </c>
      <c r="H25" s="20">
        <f>Data!H15</f>
        <v>0</v>
      </c>
      <c r="I25" s="21">
        <f>Data!I15</f>
        <v>0</v>
      </c>
      <c r="J25" s="19">
        <f>Data!J15</f>
        <v>0</v>
      </c>
      <c r="K25" s="20">
        <f>Data!K15</f>
        <v>0</v>
      </c>
      <c r="L25" s="21">
        <f>Data!L15</f>
        <v>0</v>
      </c>
      <c r="M25" s="19">
        <f>Data!M15</f>
        <v>0</v>
      </c>
      <c r="N25" s="20">
        <f>Data!N15</f>
        <v>0</v>
      </c>
      <c r="O25" s="21">
        <f>Data!O15</f>
        <v>0</v>
      </c>
      <c r="P25" s="19">
        <f>Data!P15</f>
        <v>0</v>
      </c>
      <c r="Q25" s="20">
        <f>Data!Q15</f>
        <v>0</v>
      </c>
      <c r="R25" s="21">
        <f>Data!R15</f>
        <v>0</v>
      </c>
      <c r="S25" s="19">
        <f>Data!S15</f>
        <v>0</v>
      </c>
      <c r="T25" s="20">
        <f>Data!T15</f>
        <v>0</v>
      </c>
      <c r="U25" s="21">
        <f>Data!U15</f>
        <v>0</v>
      </c>
      <c r="V25" s="19">
        <f>Data!V15</f>
        <v>0</v>
      </c>
      <c r="W25" s="20">
        <f>Data!W15</f>
        <v>0</v>
      </c>
      <c r="X25" s="21">
        <f>Data!X15</f>
        <v>0</v>
      </c>
      <c r="Y25" s="19">
        <f>Data!Y15</f>
        <v>0</v>
      </c>
      <c r="Z25" s="20">
        <f>Data!Z15</f>
        <v>0</v>
      </c>
      <c r="AA25" s="21">
        <f>Data!AA15</f>
        <v>0</v>
      </c>
      <c r="AB25" s="19">
        <f>Data!AB15</f>
        <v>0</v>
      </c>
      <c r="AC25" s="20">
        <f>Data!AC15</f>
        <v>0</v>
      </c>
      <c r="AD25" s="21">
        <f>Data!AD15</f>
        <v>0</v>
      </c>
      <c r="AE25" s="19">
        <f>Data!AE15</f>
        <v>0</v>
      </c>
      <c r="AF25" s="20">
        <f>Data!AF15</f>
        <v>0</v>
      </c>
      <c r="AG25" s="21">
        <f>Data!AG15</f>
        <v>0</v>
      </c>
      <c r="AH25" s="19">
        <f>Data!AH15</f>
        <v>0</v>
      </c>
      <c r="AI25" s="20">
        <f>Data!AI15</f>
        <v>0</v>
      </c>
      <c r="AJ25" s="21">
        <f>Data!AJ15</f>
        <v>0</v>
      </c>
      <c r="AK25" s="19">
        <f>Data!AK15</f>
        <v>0</v>
      </c>
      <c r="AL25" s="20">
        <f>Data!AL15</f>
        <v>0</v>
      </c>
      <c r="AM25" s="22">
        <f t="shared" si="19"/>
        <v>0</v>
      </c>
      <c r="AN25" s="23">
        <f t="shared" si="20"/>
        <v>0</v>
      </c>
      <c r="AO25" s="23">
        <f t="shared" si="21"/>
        <v>0</v>
      </c>
      <c r="AP25" s="38">
        <f>Data!AM15</f>
        <v>0</v>
      </c>
      <c r="AQ25" s="23">
        <f>Data!AN15</f>
        <v>0</v>
      </c>
      <c r="AR25" s="39">
        <f>Data!AO15</f>
        <v>0</v>
      </c>
      <c r="AS25" s="18">
        <f>Data!AP15</f>
        <v>511.33333333333297</v>
      </c>
      <c r="AT25" s="19">
        <f>Data!AQ15</f>
        <v>618.83333333333303</v>
      </c>
      <c r="AU25" s="19">
        <f>Data!AR15</f>
        <v>1130.1666666666699</v>
      </c>
      <c r="AV25" s="21">
        <f>Data!AS15</f>
        <v>39.0833333333333</v>
      </c>
      <c r="AW25" s="19">
        <f>Data!AT15</f>
        <v>37.25</v>
      </c>
      <c r="AX25" s="20">
        <f>Data!AU15</f>
        <v>76.3333333333333</v>
      </c>
      <c r="AY25" s="19">
        <f>Data!AV15</f>
        <v>823.08333333333303</v>
      </c>
      <c r="AZ25" s="19">
        <f>Data!AW15</f>
        <v>673.125</v>
      </c>
      <c r="BA25" s="19">
        <f>Data!AX15</f>
        <v>1496.2083333333301</v>
      </c>
      <c r="BB25" s="21">
        <f>Data!AY15</f>
        <v>58.0833333333333</v>
      </c>
      <c r="BC25" s="19">
        <f>Data!AZ15</f>
        <v>179.083333333333</v>
      </c>
      <c r="BD25" s="20">
        <f>Data!BA15</f>
        <v>237.166666666667</v>
      </c>
      <c r="BE25" s="19">
        <f t="shared" si="22"/>
        <v>1431.5833333333326</v>
      </c>
      <c r="BF25" s="19">
        <f t="shared" si="23"/>
        <v>1508.2916666666661</v>
      </c>
      <c r="BG25" s="24">
        <f>AU25+AX25+BA25+BD25</f>
        <v>2939.875</v>
      </c>
      <c r="BH25" s="18">
        <f t="shared" si="25"/>
        <v>1431.5833333333326</v>
      </c>
      <c r="BI25" s="19">
        <f t="shared" si="26"/>
        <v>1508.2916666666661</v>
      </c>
      <c r="BJ25" s="24">
        <f t="shared" si="27"/>
        <v>2939.875</v>
      </c>
    </row>
    <row r="26" spans="1:62" ht="17.25" customHeight="1" x14ac:dyDescent="0.2">
      <c r="A26" s="48"/>
      <c r="B26" s="49" t="s">
        <v>79</v>
      </c>
      <c r="C26" s="25">
        <f>C24+C25</f>
        <v>643.66666666666697</v>
      </c>
      <c r="D26" s="19">
        <f t="shared" ref="D26:AL26" si="48">D24+D25</f>
        <v>345.26666666666699</v>
      </c>
      <c r="E26" s="20">
        <f t="shared" si="48"/>
        <v>988.93333333333305</v>
      </c>
      <c r="F26" s="21">
        <f t="shared" si="48"/>
        <v>836</v>
      </c>
      <c r="G26" s="19">
        <f t="shared" si="48"/>
        <v>1371.6</v>
      </c>
      <c r="H26" s="20">
        <f t="shared" si="48"/>
        <v>2207.6</v>
      </c>
      <c r="I26" s="21">
        <f t="shared" si="48"/>
        <v>2252.0333333333301</v>
      </c>
      <c r="J26" s="19">
        <f t="shared" si="48"/>
        <v>2456.3000000000002</v>
      </c>
      <c r="K26" s="20">
        <f t="shared" si="48"/>
        <v>4708.3333333333303</v>
      </c>
      <c r="L26" s="21">
        <f t="shared" si="48"/>
        <v>1481.6</v>
      </c>
      <c r="M26" s="19">
        <f t="shared" si="48"/>
        <v>1512.5333333333299</v>
      </c>
      <c r="N26" s="20">
        <f t="shared" si="48"/>
        <v>2994.13333333333</v>
      </c>
      <c r="O26" s="21">
        <f t="shared" si="48"/>
        <v>2195.1666666666702</v>
      </c>
      <c r="P26" s="19">
        <f t="shared" si="48"/>
        <v>2064.2333333333299</v>
      </c>
      <c r="Q26" s="20">
        <f t="shared" si="48"/>
        <v>4259.3999999999996</v>
      </c>
      <c r="R26" s="21">
        <f t="shared" si="48"/>
        <v>1035.93333333333</v>
      </c>
      <c r="S26" s="19">
        <f t="shared" si="48"/>
        <v>765</v>
      </c>
      <c r="T26" s="20">
        <f t="shared" si="48"/>
        <v>1800.93333333333</v>
      </c>
      <c r="U26" s="21">
        <f t="shared" si="48"/>
        <v>2114.8333333333298</v>
      </c>
      <c r="V26" s="19">
        <f t="shared" si="48"/>
        <v>2079.4</v>
      </c>
      <c r="W26" s="20">
        <f t="shared" si="48"/>
        <v>4194.2333333333299</v>
      </c>
      <c r="X26" s="21">
        <f t="shared" si="48"/>
        <v>378.73333333333301</v>
      </c>
      <c r="Y26" s="19">
        <f t="shared" si="48"/>
        <v>438.13333333333298</v>
      </c>
      <c r="Z26" s="20">
        <f t="shared" si="48"/>
        <v>816.86666666666702</v>
      </c>
      <c r="AA26" s="21">
        <f t="shared" si="48"/>
        <v>2010.1</v>
      </c>
      <c r="AB26" s="19">
        <f t="shared" si="48"/>
        <v>1785.3</v>
      </c>
      <c r="AC26" s="20">
        <f t="shared" si="48"/>
        <v>3795.4</v>
      </c>
      <c r="AD26" s="21">
        <f t="shared" si="48"/>
        <v>586.20000000000005</v>
      </c>
      <c r="AE26" s="19">
        <f t="shared" si="48"/>
        <v>487.6</v>
      </c>
      <c r="AF26" s="20">
        <f t="shared" si="48"/>
        <v>1073.8</v>
      </c>
      <c r="AG26" s="21">
        <f t="shared" si="48"/>
        <v>1323.7</v>
      </c>
      <c r="AH26" s="19">
        <f t="shared" si="48"/>
        <v>1303.9000000000001</v>
      </c>
      <c r="AI26" s="20">
        <f t="shared" si="48"/>
        <v>2627.6</v>
      </c>
      <c r="AJ26" s="21">
        <f t="shared" si="48"/>
        <v>1364</v>
      </c>
      <c r="AK26" s="19">
        <f t="shared" si="48"/>
        <v>1055.06666666667</v>
      </c>
      <c r="AL26" s="20">
        <f t="shared" si="48"/>
        <v>2419.0666666666698</v>
      </c>
      <c r="AM26" s="22">
        <f t="shared" si="19"/>
        <v>16221.96666666666</v>
      </c>
      <c r="AN26" s="23">
        <f t="shared" si="20"/>
        <v>15664.33333333333</v>
      </c>
      <c r="AO26" s="23">
        <f t="shared" si="21"/>
        <v>31886.299999999988</v>
      </c>
      <c r="AP26" s="38">
        <f t="shared" ref="AP26:AR26" si="49">AP24+AP25</f>
        <v>327.7</v>
      </c>
      <c r="AQ26" s="23">
        <f t="shared" si="49"/>
        <v>583.1</v>
      </c>
      <c r="AR26" s="39">
        <f t="shared" si="49"/>
        <v>910.8</v>
      </c>
      <c r="AS26" s="18">
        <f t="shared" ref="AS26:BD26" si="50">AS24+AS25</f>
        <v>7903.0333333333328</v>
      </c>
      <c r="AT26" s="19">
        <f t="shared" si="50"/>
        <v>1579.5666666666662</v>
      </c>
      <c r="AU26" s="19">
        <f t="shared" si="50"/>
        <v>9482.6</v>
      </c>
      <c r="AV26" s="21">
        <f t="shared" si="50"/>
        <v>4305.7833333333328</v>
      </c>
      <c r="AW26" s="19">
        <f t="shared" si="50"/>
        <v>366.316666666667</v>
      </c>
      <c r="AX26" s="20">
        <f t="shared" si="50"/>
        <v>4672.1000000000031</v>
      </c>
      <c r="AY26" s="19">
        <f t="shared" si="50"/>
        <v>7419.0500000000029</v>
      </c>
      <c r="AZ26" s="19">
        <f t="shared" si="50"/>
        <v>1264.458333333333</v>
      </c>
      <c r="BA26" s="19">
        <f t="shared" si="50"/>
        <v>8683.5083333333296</v>
      </c>
      <c r="BB26" s="21">
        <f t="shared" si="50"/>
        <v>4258.8833333333332</v>
      </c>
      <c r="BC26" s="19">
        <f t="shared" si="50"/>
        <v>637.25</v>
      </c>
      <c r="BD26" s="20">
        <f t="shared" si="50"/>
        <v>4896.1333333333369</v>
      </c>
      <c r="BE26" s="19">
        <f t="shared" si="22"/>
        <v>23886.75</v>
      </c>
      <c r="BF26" s="26">
        <f t="shared" si="23"/>
        <v>3847.5916666666662</v>
      </c>
      <c r="BG26" s="31">
        <f t="shared" ref="BG26:BG31" si="51">AU26+AX26+BA26+BD26</f>
        <v>27734.341666666674</v>
      </c>
      <c r="BH26" s="25">
        <f t="shared" si="25"/>
        <v>40436.416666666657</v>
      </c>
      <c r="BI26" s="26">
        <f t="shared" si="26"/>
        <v>20095.024999999998</v>
      </c>
      <c r="BJ26" s="31">
        <f t="shared" si="27"/>
        <v>60531.441666666666</v>
      </c>
    </row>
    <row r="27" spans="1:62" ht="17.25" customHeight="1" x14ac:dyDescent="0.2">
      <c r="A27" s="99" t="str">
        <f>Data!A16</f>
        <v>Fall 2015</v>
      </c>
      <c r="B27" s="89" t="str">
        <f>Data!B16</f>
        <v>UG</v>
      </c>
      <c r="C27" s="18">
        <f>Data!C16</f>
        <v>578.93333333333305</v>
      </c>
      <c r="D27" s="12">
        <f>Data!D16</f>
        <v>364.6</v>
      </c>
      <c r="E27" s="12">
        <f>Data!E16</f>
        <v>943.53333333333296</v>
      </c>
      <c r="F27" s="14">
        <f>Data!F16</f>
        <v>704.13333333333298</v>
      </c>
      <c r="G27" s="12">
        <f>Data!G16</f>
        <v>1177.4666666666701</v>
      </c>
      <c r="H27" s="13">
        <f>Data!H16</f>
        <v>1881.6</v>
      </c>
      <c r="I27" s="12">
        <f>Data!I16</f>
        <v>1983.7666666666701</v>
      </c>
      <c r="J27" s="12">
        <f>Data!J16</f>
        <v>2429.2666666666701</v>
      </c>
      <c r="K27" s="12">
        <f>Data!K16</f>
        <v>4413.0333333333301</v>
      </c>
      <c r="L27" s="14">
        <f>Data!L16</f>
        <v>1448.6666666666699</v>
      </c>
      <c r="M27" s="12">
        <f>Data!M16</f>
        <v>1556.13333333333</v>
      </c>
      <c r="N27" s="13">
        <f>Data!N16</f>
        <v>3004.8</v>
      </c>
      <c r="O27" s="12">
        <f>Data!O16</f>
        <v>2092.8000000000002</v>
      </c>
      <c r="P27" s="12">
        <f>Data!P16</f>
        <v>1924.2333333333299</v>
      </c>
      <c r="Q27" s="12">
        <f>Data!Q16</f>
        <v>4017.0333333333301</v>
      </c>
      <c r="R27" s="14">
        <f>Data!R16</f>
        <v>966.33333333333303</v>
      </c>
      <c r="S27" s="12">
        <f>Data!S16</f>
        <v>757.86666666666702</v>
      </c>
      <c r="T27" s="13">
        <f>Data!T16</f>
        <v>1724.2</v>
      </c>
      <c r="U27" s="12">
        <f>Data!U16</f>
        <v>2106.36666666667</v>
      </c>
      <c r="V27" s="12">
        <f>Data!V16</f>
        <v>2049.1666666666702</v>
      </c>
      <c r="W27" s="12">
        <f>Data!W16</f>
        <v>4155.5333333333301</v>
      </c>
      <c r="X27" s="14">
        <f>Data!X16</f>
        <v>392.73333333333301</v>
      </c>
      <c r="Y27" s="12">
        <f>Data!Y16</f>
        <v>406.53333333333302</v>
      </c>
      <c r="Z27" s="13">
        <f>Data!Z16</f>
        <v>799.26666666666699</v>
      </c>
      <c r="AA27" s="12">
        <f>Data!AA16</f>
        <v>1924.56666666667</v>
      </c>
      <c r="AB27" s="12">
        <f>Data!AB16</f>
        <v>1729.3333333333301</v>
      </c>
      <c r="AC27" s="12">
        <f>Data!AC16</f>
        <v>3653.9</v>
      </c>
      <c r="AD27" s="14">
        <f>Data!AD16</f>
        <v>512.73333333333301</v>
      </c>
      <c r="AE27" s="12">
        <f>Data!AE16</f>
        <v>445.2</v>
      </c>
      <c r="AF27" s="13">
        <f>Data!AF16</f>
        <v>957.93333333333305</v>
      </c>
      <c r="AG27" s="12">
        <f>Data!AG16</f>
        <v>1261.8333333333301</v>
      </c>
      <c r="AH27" s="12">
        <f>Data!AH16</f>
        <v>1226.5</v>
      </c>
      <c r="AI27" s="12">
        <f>Data!AI16</f>
        <v>2488.3333333333298</v>
      </c>
      <c r="AJ27" s="14">
        <f>Data!AJ16</f>
        <v>1376.4666666666701</v>
      </c>
      <c r="AK27" s="12">
        <f>Data!AK16</f>
        <v>1014.8</v>
      </c>
      <c r="AL27" s="13">
        <f>Data!AL16</f>
        <v>2391.2666666666701</v>
      </c>
      <c r="AM27" s="16">
        <f t="shared" si="19"/>
        <v>15349.333333333345</v>
      </c>
      <c r="AN27" s="16">
        <f t="shared" si="20"/>
        <v>15081.1</v>
      </c>
      <c r="AO27" s="16">
        <f t="shared" si="21"/>
        <v>30430.43333333332</v>
      </c>
      <c r="AP27" s="36">
        <f>Data!AM16</f>
        <v>280.13333333333333</v>
      </c>
      <c r="AQ27" s="16">
        <f>Data!AN16</f>
        <v>531.6</v>
      </c>
      <c r="AR27" s="37">
        <f>Data!AO16</f>
        <v>811.73333333333335</v>
      </c>
      <c r="AS27" s="12">
        <f>Data!AP16</f>
        <v>7443.9333333333298</v>
      </c>
      <c r="AT27" s="12">
        <f>Data!AQ16</f>
        <v>965.5</v>
      </c>
      <c r="AU27" s="12">
        <f>Data!AR16</f>
        <v>8409.4333333333307</v>
      </c>
      <c r="AV27" s="14">
        <f>Data!AS16</f>
        <v>4246.3666666666704</v>
      </c>
      <c r="AW27" s="12">
        <f>Data!AT16</f>
        <v>325.89999999999998</v>
      </c>
      <c r="AX27" s="13">
        <f>Data!AU16</f>
        <v>4572.2666666666701</v>
      </c>
      <c r="AY27" s="12">
        <f>Data!AV16</f>
        <v>6629.9333333333298</v>
      </c>
      <c r="AZ27" s="12">
        <f>Data!AW16</f>
        <v>552.23333333333301</v>
      </c>
      <c r="BA27" s="12">
        <f>Data!AX16</f>
        <v>7182.1666666666697</v>
      </c>
      <c r="BB27" s="14">
        <f>Data!AY16</f>
        <v>4081.2</v>
      </c>
      <c r="BC27" s="12">
        <f>Data!AZ16</f>
        <v>452.5</v>
      </c>
      <c r="BD27" s="13">
        <f>Data!BA16</f>
        <v>4533.7</v>
      </c>
      <c r="BE27" s="12">
        <f t="shared" si="22"/>
        <v>22401.433333333331</v>
      </c>
      <c r="BF27" s="12">
        <f t="shared" si="23"/>
        <v>2296.1333333333332</v>
      </c>
      <c r="BG27" s="17">
        <f t="shared" si="51"/>
        <v>24697.566666666669</v>
      </c>
      <c r="BH27" s="11">
        <f t="shared" si="25"/>
        <v>38030.900000000009</v>
      </c>
      <c r="BI27" s="12">
        <f t="shared" si="26"/>
        <v>17908.833333333332</v>
      </c>
      <c r="BJ27" s="17">
        <f t="shared" si="27"/>
        <v>55939.733333333323</v>
      </c>
    </row>
    <row r="28" spans="1:62" ht="17.25" customHeight="1" x14ac:dyDescent="0.2">
      <c r="B28" s="90" t="str">
        <f>Data!B17</f>
        <v>GR</v>
      </c>
      <c r="C28" s="18">
        <v>0</v>
      </c>
      <c r="D28" s="19">
        <v>0</v>
      </c>
      <c r="E28" s="19">
        <v>0</v>
      </c>
      <c r="F28" s="21">
        <v>0</v>
      </c>
      <c r="G28" s="19">
        <v>0</v>
      </c>
      <c r="H28" s="20">
        <v>0</v>
      </c>
      <c r="I28" s="19">
        <v>0</v>
      </c>
      <c r="J28" s="19">
        <v>0</v>
      </c>
      <c r="K28" s="19">
        <v>0</v>
      </c>
      <c r="L28" s="21">
        <v>0</v>
      </c>
      <c r="M28" s="19">
        <v>0</v>
      </c>
      <c r="N28" s="20">
        <v>0</v>
      </c>
      <c r="O28" s="19">
        <v>0</v>
      </c>
      <c r="P28" s="19">
        <v>0</v>
      </c>
      <c r="Q28" s="19">
        <v>0</v>
      </c>
      <c r="R28" s="21">
        <v>0</v>
      </c>
      <c r="S28" s="19">
        <v>0</v>
      </c>
      <c r="T28" s="20">
        <v>0</v>
      </c>
      <c r="U28" s="19">
        <v>0</v>
      </c>
      <c r="V28" s="19">
        <v>0</v>
      </c>
      <c r="W28" s="19">
        <v>0</v>
      </c>
      <c r="X28" s="21">
        <v>0</v>
      </c>
      <c r="Y28" s="19">
        <v>0</v>
      </c>
      <c r="Z28" s="20">
        <v>0</v>
      </c>
      <c r="AA28" s="19">
        <v>0</v>
      </c>
      <c r="AB28" s="19">
        <v>0</v>
      </c>
      <c r="AC28" s="19">
        <v>0</v>
      </c>
      <c r="AD28" s="21">
        <v>0</v>
      </c>
      <c r="AE28" s="19">
        <v>0</v>
      </c>
      <c r="AF28" s="20">
        <v>0</v>
      </c>
      <c r="AG28" s="19">
        <v>0</v>
      </c>
      <c r="AH28" s="19">
        <v>0</v>
      </c>
      <c r="AI28" s="19">
        <v>0</v>
      </c>
      <c r="AJ28" s="21">
        <v>0</v>
      </c>
      <c r="AK28" s="19">
        <v>0</v>
      </c>
      <c r="AL28" s="20">
        <v>0</v>
      </c>
      <c r="AM28" s="23">
        <v>0</v>
      </c>
      <c r="AN28" s="23">
        <v>0</v>
      </c>
      <c r="AO28" s="23">
        <v>0</v>
      </c>
      <c r="AP28" s="38">
        <v>0</v>
      </c>
      <c r="AQ28" s="23">
        <v>0</v>
      </c>
      <c r="AR28" s="39">
        <v>0</v>
      </c>
      <c r="AS28" s="19">
        <f>Data!AP17</f>
        <v>446.16666666666703</v>
      </c>
      <c r="AT28" s="19">
        <f>Data!AQ17</f>
        <v>651.75</v>
      </c>
      <c r="AU28" s="19">
        <f>Data!AR17</f>
        <v>1097.9166666666699</v>
      </c>
      <c r="AV28" s="21">
        <f>Data!AS17</f>
        <v>37.8333333333333</v>
      </c>
      <c r="AW28" s="19">
        <f>Data!AT17</f>
        <v>43.75</v>
      </c>
      <c r="AX28" s="20">
        <f>Data!AU17</f>
        <v>81.5833333333333</v>
      </c>
      <c r="AY28" s="19">
        <f>Data!AV17</f>
        <v>761.16666666666697</v>
      </c>
      <c r="AZ28" s="19">
        <f>Data!AW17</f>
        <v>572.83333333333303</v>
      </c>
      <c r="BA28" s="19">
        <f>Data!AX17</f>
        <v>1334</v>
      </c>
      <c r="BB28" s="21">
        <f>Data!AY17</f>
        <v>79.0833333333333</v>
      </c>
      <c r="BC28" s="19">
        <f>Data!AZ17</f>
        <v>180</v>
      </c>
      <c r="BD28" s="20">
        <f>Data!BA17</f>
        <v>259.08333333333297</v>
      </c>
      <c r="BE28" s="19">
        <f t="shared" si="22"/>
        <v>1324.2500000000007</v>
      </c>
      <c r="BF28" s="19">
        <f t="shared" si="23"/>
        <v>1448.333333333333</v>
      </c>
      <c r="BG28" s="24">
        <f t="shared" si="51"/>
        <v>2772.5833333333362</v>
      </c>
      <c r="BH28" s="18">
        <f t="shared" si="25"/>
        <v>1324.2500000000007</v>
      </c>
      <c r="BI28" s="19">
        <f t="shared" si="26"/>
        <v>1448.333333333333</v>
      </c>
      <c r="BJ28" s="24">
        <f t="shared" si="27"/>
        <v>2772.5833333333362</v>
      </c>
    </row>
    <row r="29" spans="1:62" ht="17.25" customHeight="1" x14ac:dyDescent="0.2">
      <c r="A29" s="53"/>
      <c r="B29" s="49" t="s">
        <v>79</v>
      </c>
      <c r="C29" s="25">
        <f>SUM(C27:C28)</f>
        <v>578.93333333333305</v>
      </c>
      <c r="D29" s="26">
        <f t="shared" ref="D29:BJ29" si="52">SUM(D27:D28)</f>
        <v>364.6</v>
      </c>
      <c r="E29" s="26">
        <f t="shared" si="52"/>
        <v>943.53333333333296</v>
      </c>
      <c r="F29" s="28">
        <f t="shared" si="52"/>
        <v>704.13333333333298</v>
      </c>
      <c r="G29" s="26">
        <f t="shared" si="52"/>
        <v>1177.4666666666701</v>
      </c>
      <c r="H29" s="27">
        <f t="shared" si="52"/>
        <v>1881.6</v>
      </c>
      <c r="I29" s="26">
        <f t="shared" si="52"/>
        <v>1983.7666666666701</v>
      </c>
      <c r="J29" s="26">
        <f t="shared" si="52"/>
        <v>2429.2666666666701</v>
      </c>
      <c r="K29" s="26">
        <f t="shared" si="52"/>
        <v>4413.0333333333301</v>
      </c>
      <c r="L29" s="28">
        <f t="shared" si="52"/>
        <v>1448.6666666666699</v>
      </c>
      <c r="M29" s="26">
        <f t="shared" si="52"/>
        <v>1556.13333333333</v>
      </c>
      <c r="N29" s="27">
        <f t="shared" si="52"/>
        <v>3004.8</v>
      </c>
      <c r="O29" s="26">
        <f t="shared" si="52"/>
        <v>2092.8000000000002</v>
      </c>
      <c r="P29" s="26">
        <f t="shared" si="52"/>
        <v>1924.2333333333299</v>
      </c>
      <c r="Q29" s="26">
        <f t="shared" si="52"/>
        <v>4017.0333333333301</v>
      </c>
      <c r="R29" s="28">
        <f t="shared" si="52"/>
        <v>966.33333333333303</v>
      </c>
      <c r="S29" s="26">
        <f t="shared" si="52"/>
        <v>757.86666666666702</v>
      </c>
      <c r="T29" s="27">
        <f t="shared" si="52"/>
        <v>1724.2</v>
      </c>
      <c r="U29" s="26">
        <f t="shared" si="52"/>
        <v>2106.36666666667</v>
      </c>
      <c r="V29" s="26">
        <f t="shared" si="52"/>
        <v>2049.1666666666702</v>
      </c>
      <c r="W29" s="26">
        <f t="shared" si="52"/>
        <v>4155.5333333333301</v>
      </c>
      <c r="X29" s="28">
        <f t="shared" si="52"/>
        <v>392.73333333333301</v>
      </c>
      <c r="Y29" s="26">
        <f t="shared" si="52"/>
        <v>406.53333333333302</v>
      </c>
      <c r="Z29" s="27">
        <f t="shared" si="52"/>
        <v>799.26666666666699</v>
      </c>
      <c r="AA29" s="26">
        <f t="shared" si="52"/>
        <v>1924.56666666667</v>
      </c>
      <c r="AB29" s="26">
        <f t="shared" si="52"/>
        <v>1729.3333333333301</v>
      </c>
      <c r="AC29" s="26">
        <f t="shared" si="52"/>
        <v>3653.9</v>
      </c>
      <c r="AD29" s="28">
        <f t="shared" si="52"/>
        <v>512.73333333333301</v>
      </c>
      <c r="AE29" s="26">
        <f t="shared" si="52"/>
        <v>445.2</v>
      </c>
      <c r="AF29" s="27">
        <f t="shared" si="52"/>
        <v>957.93333333333305</v>
      </c>
      <c r="AG29" s="26">
        <f t="shared" si="52"/>
        <v>1261.8333333333301</v>
      </c>
      <c r="AH29" s="26">
        <f t="shared" si="52"/>
        <v>1226.5</v>
      </c>
      <c r="AI29" s="26">
        <f t="shared" si="52"/>
        <v>2488.3333333333298</v>
      </c>
      <c r="AJ29" s="28">
        <f t="shared" si="52"/>
        <v>1376.4666666666701</v>
      </c>
      <c r="AK29" s="26">
        <f t="shared" si="52"/>
        <v>1014.8</v>
      </c>
      <c r="AL29" s="27">
        <f t="shared" si="52"/>
        <v>2391.2666666666701</v>
      </c>
      <c r="AM29" s="26">
        <f t="shared" si="52"/>
        <v>15349.333333333345</v>
      </c>
      <c r="AN29" s="26">
        <f t="shared" si="52"/>
        <v>15081.1</v>
      </c>
      <c r="AO29" s="26">
        <f t="shared" si="52"/>
        <v>30430.43333333332</v>
      </c>
      <c r="AP29" s="25">
        <f t="shared" si="52"/>
        <v>280.13333333333333</v>
      </c>
      <c r="AQ29" s="26">
        <f t="shared" si="52"/>
        <v>531.6</v>
      </c>
      <c r="AR29" s="31">
        <f t="shared" si="52"/>
        <v>811.73333333333335</v>
      </c>
      <c r="AS29" s="26">
        <f t="shared" si="52"/>
        <v>7890.0999999999967</v>
      </c>
      <c r="AT29" s="26">
        <f t="shared" si="52"/>
        <v>1617.25</v>
      </c>
      <c r="AU29" s="26">
        <f t="shared" si="52"/>
        <v>9507.35</v>
      </c>
      <c r="AV29" s="28">
        <f t="shared" si="52"/>
        <v>4284.2000000000035</v>
      </c>
      <c r="AW29" s="26">
        <f t="shared" si="52"/>
        <v>369.65</v>
      </c>
      <c r="AX29" s="27">
        <f t="shared" si="52"/>
        <v>4653.8500000000031</v>
      </c>
      <c r="AY29" s="26">
        <f t="shared" si="52"/>
        <v>7391.0999999999967</v>
      </c>
      <c r="AZ29" s="26">
        <f t="shared" si="52"/>
        <v>1125.0666666666662</v>
      </c>
      <c r="BA29" s="26">
        <f t="shared" si="52"/>
        <v>8516.1666666666697</v>
      </c>
      <c r="BB29" s="28">
        <f t="shared" si="52"/>
        <v>4160.2833333333328</v>
      </c>
      <c r="BC29" s="26">
        <f t="shared" si="52"/>
        <v>632.5</v>
      </c>
      <c r="BD29" s="27">
        <f t="shared" si="52"/>
        <v>4792.7833333333328</v>
      </c>
      <c r="BE29" s="26">
        <f t="shared" si="52"/>
        <v>23725.683333333331</v>
      </c>
      <c r="BF29" s="26">
        <f t="shared" si="52"/>
        <v>3744.4666666666662</v>
      </c>
      <c r="BG29" s="31">
        <f t="shared" si="52"/>
        <v>27470.150000000005</v>
      </c>
      <c r="BH29" s="26">
        <f t="shared" si="52"/>
        <v>39355.150000000009</v>
      </c>
      <c r="BI29" s="26">
        <f t="shared" si="52"/>
        <v>19357.166666666664</v>
      </c>
      <c r="BJ29" s="31">
        <f t="shared" si="52"/>
        <v>58712.316666666658</v>
      </c>
    </row>
    <row r="30" spans="1:62" ht="17.25" customHeight="1" x14ac:dyDescent="0.2">
      <c r="A30" s="99" t="str">
        <f>Data!A18</f>
        <v>Fall 2016</v>
      </c>
      <c r="B30" s="105" t="str">
        <f>Data!B18</f>
        <v>UG</v>
      </c>
      <c r="C30" s="103">
        <f>Data!C18</f>
        <v>610.93333333333305</v>
      </c>
      <c r="D30" s="101">
        <f>Data!D18</f>
        <v>506.86666666666702</v>
      </c>
      <c r="E30" s="102">
        <f>Data!E18</f>
        <v>1117.8</v>
      </c>
      <c r="F30" s="100">
        <f>Data!F18</f>
        <v>592.73333333333301</v>
      </c>
      <c r="G30" s="101">
        <f>Data!G18</f>
        <v>1145.3333333333301</v>
      </c>
      <c r="H30" s="102">
        <f>Data!H18</f>
        <v>1738.06666666667</v>
      </c>
      <c r="I30" s="100">
        <f>Data!I18</f>
        <v>1819.9</v>
      </c>
      <c r="J30" s="101">
        <f>Data!J18</f>
        <v>2242.3333333333298</v>
      </c>
      <c r="K30" s="102">
        <f>Data!K18</f>
        <v>4062.2333333333299</v>
      </c>
      <c r="L30" s="100">
        <f>Data!L18</f>
        <v>1551.4666666666701</v>
      </c>
      <c r="M30" s="101">
        <f>Data!M18</f>
        <v>1425.3333333333301</v>
      </c>
      <c r="N30" s="102">
        <f>Data!N18</f>
        <v>2976.8</v>
      </c>
      <c r="O30" s="100">
        <f>Data!O18</f>
        <v>1908.0333333333299</v>
      </c>
      <c r="P30" s="101">
        <f>Data!P18</f>
        <v>1957.9666666666701</v>
      </c>
      <c r="Q30" s="102">
        <f>Data!Q18</f>
        <v>3866</v>
      </c>
      <c r="R30" s="100">
        <f>Data!R18</f>
        <v>861.06666666666695</v>
      </c>
      <c r="S30" s="101">
        <f>Data!S18</f>
        <v>728.93333333333305</v>
      </c>
      <c r="T30" s="102">
        <f>Data!T18</f>
        <v>1590</v>
      </c>
      <c r="U30" s="100">
        <f>Data!U18</f>
        <v>1989</v>
      </c>
      <c r="V30" s="101">
        <f>Data!V18</f>
        <v>1913.6666666666699</v>
      </c>
      <c r="W30" s="102">
        <f>Data!W18</f>
        <v>3902.6666666666702</v>
      </c>
      <c r="X30" s="100">
        <f>Data!X18</f>
        <v>383.13333333333298</v>
      </c>
      <c r="Y30" s="101">
        <f>Data!Y18</f>
        <v>381.13333333333298</v>
      </c>
      <c r="Z30" s="102">
        <f>Data!Z18</f>
        <v>764.26666666666699</v>
      </c>
      <c r="AA30" s="100">
        <f>Data!AA18</f>
        <v>1776.8333333333301</v>
      </c>
      <c r="AB30" s="101">
        <f>Data!AB18</f>
        <v>1683.86666666667</v>
      </c>
      <c r="AC30" s="102">
        <f>Data!AC18</f>
        <v>3460.7</v>
      </c>
      <c r="AD30" s="100">
        <f>Data!AD18</f>
        <v>465.066666666667</v>
      </c>
      <c r="AE30" s="101">
        <f>Data!AE18</f>
        <v>420.4</v>
      </c>
      <c r="AF30" s="102">
        <f>Data!AF18</f>
        <v>885.46666666666704</v>
      </c>
      <c r="AG30" s="100">
        <f>Data!AG18</f>
        <v>1242.63333333333</v>
      </c>
      <c r="AH30" s="101">
        <f>Data!AH18</f>
        <v>1213.3</v>
      </c>
      <c r="AI30" s="102">
        <f>Data!AI18</f>
        <v>2455.9333333333302</v>
      </c>
      <c r="AJ30" s="100">
        <f>Data!AJ18</f>
        <v>1233.86666666667</v>
      </c>
      <c r="AK30" s="101">
        <f>Data!AK18</f>
        <v>965</v>
      </c>
      <c r="AL30" s="102">
        <f>Data!AL18</f>
        <v>2198.86666666667</v>
      </c>
      <c r="AM30" s="16">
        <f t="shared" ref="AM30:AO32" si="53">AJ30+AG30+AD30+AA30+X30+U30+R30+O30+L30+I30+F30+C30</f>
        <v>14434.666666666662</v>
      </c>
      <c r="AN30" s="16">
        <f t="shared" si="53"/>
        <v>14584.133333333335</v>
      </c>
      <c r="AO30" s="16">
        <f t="shared" si="53"/>
        <v>29018.799999999999</v>
      </c>
      <c r="AP30" s="11">
        <v>264.39999999999998</v>
      </c>
      <c r="AQ30" s="19">
        <v>463.4</v>
      </c>
      <c r="AR30" s="19">
        <v>727.8</v>
      </c>
      <c r="AS30" s="11">
        <v>7267.4333333333298</v>
      </c>
      <c r="AT30" s="19">
        <v>904.23333333333301</v>
      </c>
      <c r="AU30" s="19">
        <v>8171.6666666666697</v>
      </c>
      <c r="AV30" s="14">
        <v>4269.5666666666702</v>
      </c>
      <c r="AW30" s="12">
        <v>341.5</v>
      </c>
      <c r="AX30" s="13">
        <v>4611.0666666666702</v>
      </c>
      <c r="AY30" s="19">
        <v>6628.5666666666702</v>
      </c>
      <c r="AZ30" s="19">
        <v>479.53333333333302</v>
      </c>
      <c r="BA30" s="19">
        <v>7108.1</v>
      </c>
      <c r="BB30" s="14">
        <v>3979.3</v>
      </c>
      <c r="BC30" s="12">
        <v>468.3</v>
      </c>
      <c r="BD30" s="13">
        <v>4447.6000000000004</v>
      </c>
      <c r="BE30" s="12">
        <f t="shared" si="22"/>
        <v>22144.866666666669</v>
      </c>
      <c r="BF30" s="12">
        <f t="shared" si="23"/>
        <v>2193.5666666666662</v>
      </c>
      <c r="BG30" s="17">
        <f t="shared" si="51"/>
        <v>24338.433333333342</v>
      </c>
      <c r="BH30" s="11">
        <f t="shared" si="25"/>
        <v>36843.933333333334</v>
      </c>
      <c r="BI30" s="12">
        <f t="shared" si="26"/>
        <v>17241.100000000002</v>
      </c>
      <c r="BJ30" s="17">
        <f t="shared" si="27"/>
        <v>54085.03333333334</v>
      </c>
    </row>
    <row r="31" spans="1:62" ht="17.25" customHeight="1" x14ac:dyDescent="0.2">
      <c r="B31" s="106" t="str">
        <f>Data!B19</f>
        <v>GR</v>
      </c>
      <c r="C31" s="18">
        <v>0</v>
      </c>
      <c r="D31" s="19">
        <v>0</v>
      </c>
      <c r="E31" s="19">
        <v>0</v>
      </c>
      <c r="F31" s="21">
        <v>0</v>
      </c>
      <c r="G31" s="19">
        <v>0</v>
      </c>
      <c r="H31" s="20">
        <v>0</v>
      </c>
      <c r="I31" s="21">
        <v>0</v>
      </c>
      <c r="J31" s="19">
        <v>0</v>
      </c>
      <c r="K31" s="20">
        <v>0</v>
      </c>
      <c r="L31" s="21">
        <v>0</v>
      </c>
      <c r="M31" s="19">
        <v>0</v>
      </c>
      <c r="N31" s="20">
        <v>0</v>
      </c>
      <c r="O31" s="21">
        <v>0</v>
      </c>
      <c r="P31" s="19">
        <v>0</v>
      </c>
      <c r="Q31" s="20">
        <v>0</v>
      </c>
      <c r="R31" s="21">
        <v>0</v>
      </c>
      <c r="S31" s="19">
        <v>0</v>
      </c>
      <c r="T31" s="20">
        <v>0</v>
      </c>
      <c r="U31" s="21">
        <v>0</v>
      </c>
      <c r="V31" s="19">
        <v>0</v>
      </c>
      <c r="W31" s="20">
        <v>0</v>
      </c>
      <c r="X31" s="21">
        <v>0</v>
      </c>
      <c r="Y31" s="19">
        <v>0</v>
      </c>
      <c r="Z31" s="20">
        <v>0</v>
      </c>
      <c r="AA31" s="21">
        <v>0</v>
      </c>
      <c r="AB31" s="19">
        <v>0</v>
      </c>
      <c r="AC31" s="20">
        <v>0</v>
      </c>
      <c r="AD31" s="21">
        <v>0</v>
      </c>
      <c r="AE31" s="19">
        <v>0</v>
      </c>
      <c r="AF31" s="20">
        <v>0</v>
      </c>
      <c r="AG31" s="21">
        <v>0</v>
      </c>
      <c r="AH31" s="19">
        <v>0</v>
      </c>
      <c r="AI31" s="20">
        <v>0</v>
      </c>
      <c r="AJ31" s="21">
        <v>0</v>
      </c>
      <c r="AK31" s="19">
        <v>0</v>
      </c>
      <c r="AL31" s="20">
        <v>0</v>
      </c>
      <c r="AM31" s="21">
        <v>0</v>
      </c>
      <c r="AN31" s="19">
        <v>0</v>
      </c>
      <c r="AO31" s="19">
        <v>0</v>
      </c>
      <c r="AP31" s="18">
        <v>4.5</v>
      </c>
      <c r="AQ31" s="19">
        <v>17.75</v>
      </c>
      <c r="AR31" s="19">
        <v>22.25</v>
      </c>
      <c r="AS31" s="18">
        <v>512.41666666666697</v>
      </c>
      <c r="AT31" s="19">
        <v>656.5</v>
      </c>
      <c r="AU31" s="19">
        <v>1168.9166666666699</v>
      </c>
      <c r="AV31" s="21">
        <v>59</v>
      </c>
      <c r="AW31" s="19">
        <v>45.4166666666667</v>
      </c>
      <c r="AX31" s="20">
        <v>104.416666666667</v>
      </c>
      <c r="AY31" s="19">
        <v>827.83333333333303</v>
      </c>
      <c r="AZ31" s="19">
        <v>553.95833333333303</v>
      </c>
      <c r="BA31" s="19">
        <v>1381.7916666666699</v>
      </c>
      <c r="BB31" s="21">
        <v>80.25</v>
      </c>
      <c r="BC31" s="19">
        <v>188.458333333333</v>
      </c>
      <c r="BD31" s="20">
        <v>268.70833333333297</v>
      </c>
      <c r="BE31" s="19">
        <f t="shared" si="22"/>
        <v>1479.5</v>
      </c>
      <c r="BF31" s="19">
        <f t="shared" si="23"/>
        <v>1444.3333333333328</v>
      </c>
      <c r="BG31" s="24">
        <f t="shared" si="51"/>
        <v>2923.8333333333399</v>
      </c>
      <c r="BH31" s="18">
        <f t="shared" si="25"/>
        <v>1484</v>
      </c>
      <c r="BI31" s="19">
        <f t="shared" si="26"/>
        <v>1462.0833333333328</v>
      </c>
      <c r="BJ31" s="24">
        <f t="shared" si="27"/>
        <v>2946.0833333333399</v>
      </c>
    </row>
    <row r="32" spans="1:62" ht="17.25" customHeight="1" x14ac:dyDescent="0.2">
      <c r="A32" s="53"/>
      <c r="B32" s="104" t="s">
        <v>79</v>
      </c>
      <c r="C32" s="25">
        <f t="shared" ref="C32:BD32" si="54">SUM(C30:C31)</f>
        <v>610.93333333333305</v>
      </c>
      <c r="D32" s="26">
        <f t="shared" si="54"/>
        <v>506.86666666666702</v>
      </c>
      <c r="E32" s="26">
        <f t="shared" si="54"/>
        <v>1117.8</v>
      </c>
      <c r="F32" s="28">
        <f t="shared" si="54"/>
        <v>592.73333333333301</v>
      </c>
      <c r="G32" s="26">
        <f t="shared" si="54"/>
        <v>1145.3333333333301</v>
      </c>
      <c r="H32" s="27">
        <f t="shared" si="54"/>
        <v>1738.06666666667</v>
      </c>
      <c r="I32" s="28">
        <f t="shared" si="54"/>
        <v>1819.9</v>
      </c>
      <c r="J32" s="26">
        <f t="shared" si="54"/>
        <v>2242.3333333333298</v>
      </c>
      <c r="K32" s="27">
        <f t="shared" si="54"/>
        <v>4062.2333333333299</v>
      </c>
      <c r="L32" s="28">
        <f t="shared" si="54"/>
        <v>1551.4666666666701</v>
      </c>
      <c r="M32" s="26">
        <f t="shared" si="54"/>
        <v>1425.3333333333301</v>
      </c>
      <c r="N32" s="27">
        <f t="shared" si="54"/>
        <v>2976.8</v>
      </c>
      <c r="O32" s="28">
        <f t="shared" si="54"/>
        <v>1908.0333333333299</v>
      </c>
      <c r="P32" s="26">
        <f t="shared" si="54"/>
        <v>1957.9666666666701</v>
      </c>
      <c r="Q32" s="27">
        <f t="shared" si="54"/>
        <v>3866</v>
      </c>
      <c r="R32" s="28">
        <f t="shared" si="54"/>
        <v>861.06666666666695</v>
      </c>
      <c r="S32" s="26">
        <f t="shared" si="54"/>
        <v>728.93333333333305</v>
      </c>
      <c r="T32" s="27">
        <f t="shared" si="54"/>
        <v>1590</v>
      </c>
      <c r="U32" s="28">
        <f t="shared" si="54"/>
        <v>1989</v>
      </c>
      <c r="V32" s="26">
        <f t="shared" si="54"/>
        <v>1913.6666666666699</v>
      </c>
      <c r="W32" s="27">
        <f t="shared" si="54"/>
        <v>3902.6666666666702</v>
      </c>
      <c r="X32" s="28">
        <f t="shared" si="54"/>
        <v>383.13333333333298</v>
      </c>
      <c r="Y32" s="26">
        <f t="shared" si="54"/>
        <v>381.13333333333298</v>
      </c>
      <c r="Z32" s="27">
        <f t="shared" si="54"/>
        <v>764.26666666666699</v>
      </c>
      <c r="AA32" s="28">
        <f t="shared" si="54"/>
        <v>1776.8333333333301</v>
      </c>
      <c r="AB32" s="26">
        <f t="shared" si="54"/>
        <v>1683.86666666667</v>
      </c>
      <c r="AC32" s="27">
        <f t="shared" si="54"/>
        <v>3460.7</v>
      </c>
      <c r="AD32" s="28">
        <f t="shared" si="54"/>
        <v>465.066666666667</v>
      </c>
      <c r="AE32" s="26">
        <f t="shared" si="54"/>
        <v>420.4</v>
      </c>
      <c r="AF32" s="27">
        <f t="shared" si="54"/>
        <v>885.46666666666704</v>
      </c>
      <c r="AG32" s="28">
        <f t="shared" si="54"/>
        <v>1242.63333333333</v>
      </c>
      <c r="AH32" s="26">
        <f t="shared" si="54"/>
        <v>1213.3</v>
      </c>
      <c r="AI32" s="27">
        <f t="shared" si="54"/>
        <v>2455.9333333333302</v>
      </c>
      <c r="AJ32" s="28">
        <f t="shared" si="54"/>
        <v>1233.86666666667</v>
      </c>
      <c r="AK32" s="26">
        <f t="shared" si="54"/>
        <v>965</v>
      </c>
      <c r="AL32" s="27">
        <f t="shared" si="54"/>
        <v>2198.86666666667</v>
      </c>
      <c r="AM32" s="26">
        <f t="shared" si="54"/>
        <v>14434.666666666662</v>
      </c>
      <c r="AN32" s="30">
        <f t="shared" si="53"/>
        <v>14584.133333333335</v>
      </c>
      <c r="AO32" s="41">
        <f t="shared" si="53"/>
        <v>29018.799999999999</v>
      </c>
      <c r="AP32" s="25">
        <f t="shared" si="54"/>
        <v>268.89999999999998</v>
      </c>
      <c r="AQ32" s="26">
        <f t="shared" si="54"/>
        <v>481.15</v>
      </c>
      <c r="AR32" s="26">
        <f t="shared" si="54"/>
        <v>750.05</v>
      </c>
      <c r="AS32" s="25">
        <f t="shared" si="54"/>
        <v>7779.8499999999967</v>
      </c>
      <c r="AT32" s="26">
        <f t="shared" si="54"/>
        <v>1560.7333333333331</v>
      </c>
      <c r="AU32" s="26">
        <f t="shared" si="54"/>
        <v>9340.5833333333394</v>
      </c>
      <c r="AV32" s="28">
        <f t="shared" si="54"/>
        <v>4328.5666666666702</v>
      </c>
      <c r="AW32" s="26">
        <f t="shared" si="54"/>
        <v>386.91666666666669</v>
      </c>
      <c r="AX32" s="27">
        <f t="shared" si="54"/>
        <v>4715.4833333333372</v>
      </c>
      <c r="AY32" s="26">
        <f t="shared" si="54"/>
        <v>7456.4000000000033</v>
      </c>
      <c r="AZ32" s="26">
        <f t="shared" si="54"/>
        <v>1033.4916666666661</v>
      </c>
      <c r="BA32" s="26">
        <f t="shared" si="54"/>
        <v>8489.8916666666701</v>
      </c>
      <c r="BB32" s="28">
        <f t="shared" si="54"/>
        <v>4059.55</v>
      </c>
      <c r="BC32" s="26">
        <f t="shared" si="54"/>
        <v>656.75833333333298</v>
      </c>
      <c r="BD32" s="27">
        <f t="shared" si="54"/>
        <v>4716.3083333333334</v>
      </c>
      <c r="BE32" s="26">
        <f t="shared" ref="BE32:BJ32" si="55">SUM(BE30:BE31)</f>
        <v>23624.366666666669</v>
      </c>
      <c r="BF32" s="26">
        <f t="shared" si="55"/>
        <v>3637.8999999999987</v>
      </c>
      <c r="BG32" s="31">
        <f t="shared" si="55"/>
        <v>27262.266666666681</v>
      </c>
      <c r="BH32" s="26">
        <f t="shared" si="55"/>
        <v>38327.933333333334</v>
      </c>
      <c r="BI32" s="26">
        <f t="shared" si="55"/>
        <v>18703.183333333334</v>
      </c>
      <c r="BJ32" s="31">
        <f t="shared" si="55"/>
        <v>57031.116666666683</v>
      </c>
    </row>
    <row r="33" spans="1:62" ht="17.25" customHeight="1" x14ac:dyDescent="0.2">
      <c r="A33" s="99" t="str">
        <f>Data!A21</f>
        <v>Fall 2017</v>
      </c>
      <c r="B33" s="109" t="str">
        <f>Data!B20</f>
        <v>UG</v>
      </c>
      <c r="C33" s="103">
        <f>Data!C20</f>
        <v>645</v>
      </c>
      <c r="D33" s="101">
        <f>Data!D20</f>
        <v>461.13</v>
      </c>
      <c r="E33" s="102">
        <f>Data!E20</f>
        <v>1106.1300000000001</v>
      </c>
      <c r="F33" s="100">
        <f>Data!F20</f>
        <v>592.66999999999996</v>
      </c>
      <c r="G33" s="101">
        <f>Data!G20</f>
        <v>1129.67</v>
      </c>
      <c r="H33" s="102">
        <f>Data!H20</f>
        <v>1722.33</v>
      </c>
      <c r="I33" s="100">
        <f>Data!I20</f>
        <v>1914</v>
      </c>
      <c r="J33" s="101">
        <f>Data!J20</f>
        <v>2115.27</v>
      </c>
      <c r="K33" s="102">
        <f>Data!K20</f>
        <v>4029.27</v>
      </c>
      <c r="L33" s="100">
        <f>Data!L20</f>
        <v>1504.07</v>
      </c>
      <c r="M33" s="101">
        <f>Data!M20</f>
        <v>1457</v>
      </c>
      <c r="N33" s="102">
        <f>Data!N20</f>
        <v>2961.07</v>
      </c>
      <c r="O33" s="100">
        <f>Data!O20</f>
        <v>1747.17</v>
      </c>
      <c r="P33" s="101">
        <f>Data!P20</f>
        <v>1849.33</v>
      </c>
      <c r="Q33" s="102">
        <f>Data!Q20</f>
        <v>3596.5</v>
      </c>
      <c r="R33" s="100">
        <f>Data!R20</f>
        <v>867.53</v>
      </c>
      <c r="S33" s="101">
        <f>Data!S20</f>
        <v>698.67</v>
      </c>
      <c r="T33" s="102">
        <f>Data!T20</f>
        <v>1566.2</v>
      </c>
      <c r="U33" s="100">
        <f>Data!U20</f>
        <v>1948.27</v>
      </c>
      <c r="V33" s="101">
        <f>Data!V20</f>
        <v>1839.83</v>
      </c>
      <c r="W33" s="102">
        <f>Data!W20</f>
        <v>3788.1</v>
      </c>
      <c r="X33" s="100">
        <f>Data!X20</f>
        <v>340.07</v>
      </c>
      <c r="Y33" s="101">
        <f>Data!Y20</f>
        <v>360</v>
      </c>
      <c r="Z33" s="102">
        <f>Data!Z20</f>
        <v>700.07</v>
      </c>
      <c r="AA33" s="100">
        <f>Data!AA20</f>
        <v>1835.6</v>
      </c>
      <c r="AB33" s="101">
        <f>Data!AB20</f>
        <v>1673.13</v>
      </c>
      <c r="AC33" s="102">
        <f>Data!AC20</f>
        <v>3508.73</v>
      </c>
      <c r="AD33" s="100">
        <f>Data!AD20</f>
        <v>457.13</v>
      </c>
      <c r="AE33" s="101">
        <f>Data!AE20</f>
        <v>417.6</v>
      </c>
      <c r="AF33" s="102">
        <f>Data!AF20</f>
        <v>874.73</v>
      </c>
      <c r="AG33" s="100">
        <f>Data!AG20</f>
        <v>1208.8699999999999</v>
      </c>
      <c r="AH33" s="101">
        <f>Data!AH20</f>
        <v>1226.4000000000001</v>
      </c>
      <c r="AI33" s="102">
        <f>Data!AI20</f>
        <v>2435.27</v>
      </c>
      <c r="AJ33" s="100">
        <f>Data!AJ20</f>
        <v>1350.2</v>
      </c>
      <c r="AK33" s="101">
        <f>Data!AK20</f>
        <v>954.73</v>
      </c>
      <c r="AL33" s="102">
        <f>Data!AL20</f>
        <v>2304.9299999999998</v>
      </c>
      <c r="AM33" s="16">
        <f t="shared" ref="AM33" si="56">AJ33+AG33+AD33+AA33+X33+U33+R33+O33+L33+I33+F33+C33</f>
        <v>14410.58</v>
      </c>
      <c r="AN33" s="16">
        <f t="shared" ref="AN33" si="57">AK33+AH33+AE33+AB33+Y33+V33+S33+P33+M33+J33+G33+D33</f>
        <v>14182.76</v>
      </c>
      <c r="AO33" s="16">
        <f t="shared" ref="AO33" si="58">AL33+AI33+AF33+AC33+Z33+W33+T33+Q33+N33+K33+H33+E33</f>
        <v>28593.329999999998</v>
      </c>
      <c r="AP33" s="11">
        <f>Data!AM20</f>
        <v>254.1</v>
      </c>
      <c r="AQ33" s="19">
        <f>Data!AN20</f>
        <v>465.63333333333333</v>
      </c>
      <c r="AR33" s="19">
        <f>Data!AO20</f>
        <v>719.73333333333335</v>
      </c>
      <c r="AS33" s="11">
        <f>Data!AP20</f>
        <v>7362.833333333333</v>
      </c>
      <c r="AT33" s="19">
        <f>Data!AQ20</f>
        <v>881.6</v>
      </c>
      <c r="AU33" s="19">
        <f>Data!AR20</f>
        <v>8244.4333333333325</v>
      </c>
      <c r="AV33" s="14">
        <f>Data!AS20</f>
        <v>4201.0333333333338</v>
      </c>
      <c r="AW33" s="12">
        <f>Data!AT20</f>
        <v>312.10000000000002</v>
      </c>
      <c r="AX33" s="13">
        <f>Data!AU20</f>
        <v>4513.1333333333341</v>
      </c>
      <c r="AY33" s="19">
        <f>Data!AV20</f>
        <v>6620.1</v>
      </c>
      <c r="AZ33" s="19">
        <f>Data!AW20</f>
        <v>483.5</v>
      </c>
      <c r="BA33" s="19">
        <f>Data!AX20</f>
        <v>7103.6</v>
      </c>
      <c r="BB33" s="14">
        <f>Data!AY20</f>
        <v>3968.8333333333335</v>
      </c>
      <c r="BC33" s="12">
        <f>Data!AZ20</f>
        <v>444.33333333333331</v>
      </c>
      <c r="BD33" s="13">
        <f>Data!BA20</f>
        <v>4413.166666666667</v>
      </c>
      <c r="BE33" s="12">
        <f t="shared" ref="BE33:BE34" si="59">AS33+AV33+AY33+BB33</f>
        <v>22152.799999999999</v>
      </c>
      <c r="BF33" s="12">
        <f t="shared" ref="BF33:BF34" si="60">AT33+AW33+AZ33+BC33</f>
        <v>2121.5333333333333</v>
      </c>
      <c r="BG33" s="17">
        <f>AU33+AX33+BA33+BD33</f>
        <v>24274.333333333332</v>
      </c>
      <c r="BH33" s="11">
        <f t="shared" ref="BH33:BH34" si="61">BE33+AP33+AM33</f>
        <v>36817.479999999996</v>
      </c>
      <c r="BI33" s="12">
        <f t="shared" ref="BI33:BI34" si="62">BF33+AQ33+AN33</f>
        <v>16769.926666666666</v>
      </c>
      <c r="BJ33" s="17">
        <f t="shared" ref="BJ33:BJ34" si="63">BG33+AR33+AO33</f>
        <v>53587.396666666667</v>
      </c>
    </row>
    <row r="34" spans="1:62" ht="17.25" customHeight="1" x14ac:dyDescent="0.2">
      <c r="B34" s="110" t="str">
        <f>Data!B21</f>
        <v>GR</v>
      </c>
      <c r="C34" s="18">
        <v>0</v>
      </c>
      <c r="D34" s="19">
        <v>0</v>
      </c>
      <c r="E34" s="19">
        <v>0</v>
      </c>
      <c r="F34" s="21">
        <v>0</v>
      </c>
      <c r="G34" s="19">
        <v>0</v>
      </c>
      <c r="H34" s="20">
        <v>0</v>
      </c>
      <c r="I34" s="21">
        <v>0</v>
      </c>
      <c r="J34" s="19">
        <v>0</v>
      </c>
      <c r="K34" s="20">
        <v>0</v>
      </c>
      <c r="L34" s="21">
        <v>0</v>
      </c>
      <c r="M34" s="19">
        <v>0</v>
      </c>
      <c r="N34" s="20">
        <v>0</v>
      </c>
      <c r="O34" s="21">
        <v>0</v>
      </c>
      <c r="P34" s="19">
        <v>0</v>
      </c>
      <c r="Q34" s="20">
        <v>0</v>
      </c>
      <c r="R34" s="21">
        <v>0</v>
      </c>
      <c r="S34" s="19">
        <v>0</v>
      </c>
      <c r="T34" s="20">
        <v>0</v>
      </c>
      <c r="U34" s="21">
        <v>0</v>
      </c>
      <c r="V34" s="19">
        <v>0</v>
      </c>
      <c r="W34" s="20">
        <v>0</v>
      </c>
      <c r="X34" s="21">
        <v>0</v>
      </c>
      <c r="Y34" s="19">
        <v>0</v>
      </c>
      <c r="Z34" s="20">
        <v>0</v>
      </c>
      <c r="AA34" s="21">
        <v>0</v>
      </c>
      <c r="AB34" s="19">
        <v>0</v>
      </c>
      <c r="AC34" s="20">
        <v>0</v>
      </c>
      <c r="AD34" s="21">
        <v>0</v>
      </c>
      <c r="AE34" s="19">
        <v>0</v>
      </c>
      <c r="AF34" s="20">
        <v>0</v>
      </c>
      <c r="AG34" s="21">
        <v>0</v>
      </c>
      <c r="AH34" s="19">
        <v>0</v>
      </c>
      <c r="AI34" s="20">
        <v>0</v>
      </c>
      <c r="AJ34" s="21">
        <v>0</v>
      </c>
      <c r="AK34" s="19">
        <v>0</v>
      </c>
      <c r="AL34" s="20">
        <v>0</v>
      </c>
      <c r="AM34" s="21">
        <v>0</v>
      </c>
      <c r="AN34" s="19">
        <v>0</v>
      </c>
      <c r="AO34" s="19">
        <v>0</v>
      </c>
      <c r="AP34" s="18">
        <v>4.5</v>
      </c>
      <c r="AQ34" s="19">
        <v>35.5</v>
      </c>
      <c r="AR34" s="19">
        <v>40</v>
      </c>
      <c r="AS34" s="18">
        <f>Data!AP21</f>
        <v>596.41666666666663</v>
      </c>
      <c r="AT34" s="19">
        <f>Data!AQ21</f>
        <v>674.91666666666663</v>
      </c>
      <c r="AU34" s="19">
        <f>Data!AR21</f>
        <v>1271.3333333333333</v>
      </c>
      <c r="AV34" s="21">
        <f>Data!AS21</f>
        <v>83.583333333333329</v>
      </c>
      <c r="AW34" s="19">
        <f>Data!AT21</f>
        <v>41.041666666666664</v>
      </c>
      <c r="AX34" s="20">
        <f>Data!AU21</f>
        <v>124.625</v>
      </c>
      <c r="AY34" s="19">
        <f>Data!AV21</f>
        <v>811.5</v>
      </c>
      <c r="AZ34" s="19">
        <f>Data!AW21</f>
        <v>519</v>
      </c>
      <c r="BA34" s="19">
        <f>Data!AX21</f>
        <v>1330.5</v>
      </c>
      <c r="BB34" s="21">
        <f>Data!AY21</f>
        <v>98.416666666666671</v>
      </c>
      <c r="BC34" s="19">
        <f>Data!AZ21</f>
        <v>201.41666666666666</v>
      </c>
      <c r="BD34" s="20">
        <f>Data!BA21</f>
        <v>299.83333333333331</v>
      </c>
      <c r="BE34" s="19">
        <f t="shared" si="59"/>
        <v>1589.9166666666667</v>
      </c>
      <c r="BF34" s="19">
        <f t="shared" si="60"/>
        <v>1436.375</v>
      </c>
      <c r="BG34" s="24">
        <f t="shared" ref="BG34" si="64">AU34+AX34+BA34+BD34</f>
        <v>3026.2916666666665</v>
      </c>
      <c r="BH34" s="18">
        <f t="shared" si="61"/>
        <v>1594.4166666666667</v>
      </c>
      <c r="BI34" s="19">
        <f t="shared" si="62"/>
        <v>1471.875</v>
      </c>
      <c r="BJ34" s="24">
        <f t="shared" si="63"/>
        <v>3066.2916666666665</v>
      </c>
    </row>
    <row r="35" spans="1:62" ht="17.25" customHeight="1" x14ac:dyDescent="0.2">
      <c r="A35" s="53"/>
      <c r="B35" s="104" t="s">
        <v>79</v>
      </c>
      <c r="C35" s="25">
        <f t="shared" ref="C35:AM35" si="65">SUM(C33:C34)</f>
        <v>645</v>
      </c>
      <c r="D35" s="26">
        <f t="shared" si="65"/>
        <v>461.13</v>
      </c>
      <c r="E35" s="26">
        <f t="shared" si="65"/>
        <v>1106.1300000000001</v>
      </c>
      <c r="F35" s="28">
        <f t="shared" si="65"/>
        <v>592.66999999999996</v>
      </c>
      <c r="G35" s="26">
        <f t="shared" si="65"/>
        <v>1129.67</v>
      </c>
      <c r="H35" s="27">
        <f t="shared" si="65"/>
        <v>1722.33</v>
      </c>
      <c r="I35" s="28">
        <f t="shared" si="65"/>
        <v>1914</v>
      </c>
      <c r="J35" s="26">
        <f t="shared" si="65"/>
        <v>2115.27</v>
      </c>
      <c r="K35" s="27">
        <f t="shared" si="65"/>
        <v>4029.27</v>
      </c>
      <c r="L35" s="28">
        <f t="shared" si="65"/>
        <v>1504.07</v>
      </c>
      <c r="M35" s="26">
        <f t="shared" si="65"/>
        <v>1457</v>
      </c>
      <c r="N35" s="27">
        <f t="shared" si="65"/>
        <v>2961.07</v>
      </c>
      <c r="O35" s="28">
        <f t="shared" si="65"/>
        <v>1747.17</v>
      </c>
      <c r="P35" s="26">
        <f t="shared" si="65"/>
        <v>1849.33</v>
      </c>
      <c r="Q35" s="27">
        <f t="shared" si="65"/>
        <v>3596.5</v>
      </c>
      <c r="R35" s="28">
        <f t="shared" si="65"/>
        <v>867.53</v>
      </c>
      <c r="S35" s="26">
        <f t="shared" si="65"/>
        <v>698.67</v>
      </c>
      <c r="T35" s="27">
        <f t="shared" si="65"/>
        <v>1566.2</v>
      </c>
      <c r="U35" s="28">
        <f t="shared" si="65"/>
        <v>1948.27</v>
      </c>
      <c r="V35" s="26">
        <f t="shared" si="65"/>
        <v>1839.83</v>
      </c>
      <c r="W35" s="27">
        <f t="shared" si="65"/>
        <v>3788.1</v>
      </c>
      <c r="X35" s="28">
        <f t="shared" si="65"/>
        <v>340.07</v>
      </c>
      <c r="Y35" s="26">
        <f t="shared" si="65"/>
        <v>360</v>
      </c>
      <c r="Z35" s="27">
        <f t="shared" si="65"/>
        <v>700.07</v>
      </c>
      <c r="AA35" s="28">
        <f t="shared" si="65"/>
        <v>1835.6</v>
      </c>
      <c r="AB35" s="26">
        <f t="shared" si="65"/>
        <v>1673.13</v>
      </c>
      <c r="AC35" s="27">
        <f t="shared" si="65"/>
        <v>3508.73</v>
      </c>
      <c r="AD35" s="28">
        <f t="shared" si="65"/>
        <v>457.13</v>
      </c>
      <c r="AE35" s="26">
        <f t="shared" si="65"/>
        <v>417.6</v>
      </c>
      <c r="AF35" s="27">
        <f t="shared" si="65"/>
        <v>874.73</v>
      </c>
      <c r="AG35" s="28">
        <f t="shared" si="65"/>
        <v>1208.8699999999999</v>
      </c>
      <c r="AH35" s="26">
        <f t="shared" si="65"/>
        <v>1226.4000000000001</v>
      </c>
      <c r="AI35" s="27">
        <f t="shared" si="65"/>
        <v>2435.27</v>
      </c>
      <c r="AJ35" s="28">
        <f t="shared" si="65"/>
        <v>1350.2</v>
      </c>
      <c r="AK35" s="26">
        <f t="shared" si="65"/>
        <v>954.73</v>
      </c>
      <c r="AL35" s="27">
        <f t="shared" si="65"/>
        <v>2304.9299999999998</v>
      </c>
      <c r="AM35" s="26">
        <f t="shared" si="65"/>
        <v>14410.58</v>
      </c>
      <c r="AN35" s="30">
        <f t="shared" ref="AN35" si="66">AK35+AH35+AE35+AB35+Y35+V35+S35+P35+M35+J35+G35+D35</f>
        <v>14182.76</v>
      </c>
      <c r="AO35" s="41">
        <f t="shared" ref="AO35" si="67">AL35+AI35+AF35+AC35+Z35+W35+T35+Q35+N35+K35+H35+E35</f>
        <v>28593.329999999998</v>
      </c>
      <c r="AP35" s="25">
        <f>SUM(AP33:AP34)</f>
        <v>258.60000000000002</v>
      </c>
      <c r="AQ35" s="26">
        <f t="shared" ref="AQ35:BJ35" si="68">SUM(AQ33:AQ34)</f>
        <v>501.13333333333333</v>
      </c>
      <c r="AR35" s="26">
        <f>SUM(AR33:AR34)</f>
        <v>759.73333333333335</v>
      </c>
      <c r="AS35" s="25">
        <f t="shared" si="68"/>
        <v>7959.25</v>
      </c>
      <c r="AT35" s="26">
        <f t="shared" si="68"/>
        <v>1556.5166666666667</v>
      </c>
      <c r="AU35" s="26">
        <f>SUM(AU33:AU34)</f>
        <v>9515.7666666666664</v>
      </c>
      <c r="AV35" s="28">
        <f t="shared" si="68"/>
        <v>4284.6166666666668</v>
      </c>
      <c r="AW35" s="26">
        <f t="shared" si="68"/>
        <v>353.14166666666671</v>
      </c>
      <c r="AX35" s="27">
        <f t="shared" si="68"/>
        <v>4637.7583333333341</v>
      </c>
      <c r="AY35" s="26">
        <f t="shared" si="68"/>
        <v>7431.6</v>
      </c>
      <c r="AZ35" s="26">
        <f t="shared" si="68"/>
        <v>1002.5</v>
      </c>
      <c r="BA35" s="26">
        <f t="shared" si="68"/>
        <v>8434.1</v>
      </c>
      <c r="BB35" s="28">
        <f t="shared" si="68"/>
        <v>4067.25</v>
      </c>
      <c r="BC35" s="26">
        <f t="shared" si="68"/>
        <v>645.75</v>
      </c>
      <c r="BD35" s="27">
        <f t="shared" si="68"/>
        <v>4713</v>
      </c>
      <c r="BE35" s="26">
        <f t="shared" si="68"/>
        <v>23742.716666666667</v>
      </c>
      <c r="BF35" s="26">
        <f t="shared" si="68"/>
        <v>3557.9083333333333</v>
      </c>
      <c r="BG35" s="31">
        <f t="shared" si="68"/>
        <v>27300.625</v>
      </c>
      <c r="BH35" s="26">
        <f t="shared" si="68"/>
        <v>38411.89666666666</v>
      </c>
      <c r="BI35" s="26">
        <f t="shared" si="68"/>
        <v>18241.801666666666</v>
      </c>
      <c r="BJ35" s="31">
        <f t="shared" si="68"/>
        <v>56653.688333333332</v>
      </c>
    </row>
    <row r="36" spans="1:62" ht="17.25" customHeight="1" x14ac:dyDescent="0.2">
      <c r="A36" s="99" t="s">
        <v>103</v>
      </c>
      <c r="B36" s="109" t="s">
        <v>70</v>
      </c>
      <c r="C36" s="103">
        <v>589</v>
      </c>
      <c r="D36" s="101">
        <v>473</v>
      </c>
      <c r="E36" s="102">
        <f>SUM(C36:D36)</f>
        <v>1062</v>
      </c>
      <c r="F36" s="100">
        <v>564</v>
      </c>
      <c r="G36" s="101">
        <v>1161</v>
      </c>
      <c r="H36" s="102">
        <f>SUM(F36:G36)</f>
        <v>1725</v>
      </c>
      <c r="I36" s="100">
        <v>1828</v>
      </c>
      <c r="J36" s="101">
        <v>2162</v>
      </c>
      <c r="K36" s="102">
        <f>SUM(I36:J36)</f>
        <v>3990</v>
      </c>
      <c r="L36" s="100">
        <v>1474</v>
      </c>
      <c r="M36" s="101">
        <v>1421</v>
      </c>
      <c r="N36" s="102">
        <f>SUM(L36:M36)</f>
        <v>2895</v>
      </c>
      <c r="O36" s="100">
        <v>1789</v>
      </c>
      <c r="P36" s="101">
        <v>1716</v>
      </c>
      <c r="Q36" s="102">
        <f>SUM(O36:P36)</f>
        <v>3505</v>
      </c>
      <c r="R36" s="100">
        <v>789</v>
      </c>
      <c r="S36" s="101">
        <v>689</v>
      </c>
      <c r="T36" s="102">
        <f>SUM(R36:S36)</f>
        <v>1478</v>
      </c>
      <c r="U36" s="100">
        <v>1951</v>
      </c>
      <c r="V36" s="101">
        <v>1788</v>
      </c>
      <c r="W36" s="102">
        <f>SUM(U36:V36)</f>
        <v>3739</v>
      </c>
      <c r="X36" s="100">
        <v>341</v>
      </c>
      <c r="Y36" s="101">
        <v>369</v>
      </c>
      <c r="Z36" s="102">
        <f>SUM(X36:Y36)</f>
        <v>710</v>
      </c>
      <c r="AA36" s="100">
        <v>1529</v>
      </c>
      <c r="AB36" s="101">
        <v>1642</v>
      </c>
      <c r="AC36" s="102">
        <f>SUM(AA36:AB36)</f>
        <v>3171</v>
      </c>
      <c r="AD36" s="100">
        <v>427</v>
      </c>
      <c r="AE36" s="101">
        <v>360</v>
      </c>
      <c r="AF36" s="102">
        <f>SUM(AD36:AE36)</f>
        <v>787</v>
      </c>
      <c r="AG36" s="100">
        <v>1148</v>
      </c>
      <c r="AH36" s="101">
        <v>1168</v>
      </c>
      <c r="AI36" s="102">
        <f>SUM(AG36:AH36)</f>
        <v>2316</v>
      </c>
      <c r="AJ36" s="100">
        <v>1350</v>
      </c>
      <c r="AK36" s="101">
        <v>980</v>
      </c>
      <c r="AL36" s="102">
        <f>SUM(AJ36:AK36)</f>
        <v>2330</v>
      </c>
      <c r="AM36" s="16">
        <f>SUM(C36,F36,I36,L36,O36,R36,U36,X36,AA36,AD36,AG36,AJ36)</f>
        <v>13779</v>
      </c>
      <c r="AN36" s="16">
        <f>SUM(D36,G36,J36,M36,P36,S36,V36,Y36,AB36,AE36,AH36,AK36)</f>
        <v>13929</v>
      </c>
      <c r="AO36" s="16">
        <f>SUM(AM36:AN36)</f>
        <v>27708</v>
      </c>
      <c r="AP36" s="11">
        <v>250</v>
      </c>
      <c r="AQ36" s="19">
        <v>475</v>
      </c>
      <c r="AR36" s="19">
        <f>SUM(AP36:AQ36)</f>
        <v>725</v>
      </c>
      <c r="AS36" s="11">
        <v>7314</v>
      </c>
      <c r="AT36" s="19">
        <v>896</v>
      </c>
      <c r="AU36" s="19">
        <f>SUM(AS36:AT36)</f>
        <v>8210</v>
      </c>
      <c r="AV36" s="14">
        <v>4233</v>
      </c>
      <c r="AW36" s="12">
        <v>284</v>
      </c>
      <c r="AX36" s="13">
        <f>SUM(AV36:AW36)</f>
        <v>4517</v>
      </c>
      <c r="AY36" s="19">
        <v>6673</v>
      </c>
      <c r="AZ36" s="19">
        <v>541</v>
      </c>
      <c r="BA36" s="19">
        <f>SUM(AY36:AZ36)</f>
        <v>7214</v>
      </c>
      <c r="BB36" s="14">
        <v>4030</v>
      </c>
      <c r="BC36" s="12">
        <v>404</v>
      </c>
      <c r="BD36" s="13">
        <f>SUM(BB36:BC36)</f>
        <v>4434</v>
      </c>
      <c r="BE36" s="12">
        <f>SUM(AS36,AV36,AY36,BB36)</f>
        <v>22250</v>
      </c>
      <c r="BF36" s="12">
        <f>SUM(AT36,AW36,AZ36,BC36)</f>
        <v>2125</v>
      </c>
      <c r="BG36" s="17">
        <f>SUM(BE36:BF36)</f>
        <v>24375</v>
      </c>
      <c r="BH36" s="11">
        <f>SUM(AM36,AP36,BE36)</f>
        <v>36279</v>
      </c>
      <c r="BI36" s="12">
        <f>SUM(AN36,AQ36,BF36)</f>
        <v>16529</v>
      </c>
      <c r="BJ36" s="17">
        <f>SUM(BH36:BI36)</f>
        <v>52808</v>
      </c>
    </row>
    <row r="37" spans="1:62" ht="17.25" customHeight="1" x14ac:dyDescent="0.2">
      <c r="B37" s="110" t="s">
        <v>69</v>
      </c>
      <c r="C37" s="18">
        <v>0</v>
      </c>
      <c r="D37" s="19">
        <v>0</v>
      </c>
      <c r="E37" s="19">
        <v>0</v>
      </c>
      <c r="F37" s="21">
        <v>0</v>
      </c>
      <c r="G37" s="19">
        <v>0</v>
      </c>
      <c r="H37" s="19">
        <v>0</v>
      </c>
      <c r="I37" s="21">
        <v>0</v>
      </c>
      <c r="J37" s="19">
        <v>0</v>
      </c>
      <c r="K37" s="19">
        <v>0</v>
      </c>
      <c r="L37" s="21">
        <v>0</v>
      </c>
      <c r="M37" s="19">
        <v>0</v>
      </c>
      <c r="N37" s="20">
        <v>0</v>
      </c>
      <c r="O37" s="19">
        <v>0</v>
      </c>
      <c r="P37" s="19">
        <v>0</v>
      </c>
      <c r="Q37" s="19">
        <v>0</v>
      </c>
      <c r="R37" s="21">
        <v>0</v>
      </c>
      <c r="S37" s="19">
        <v>0</v>
      </c>
      <c r="T37" s="19">
        <v>0</v>
      </c>
      <c r="U37" s="21">
        <v>0</v>
      </c>
      <c r="V37" s="19">
        <v>0</v>
      </c>
      <c r="W37" s="19">
        <v>0</v>
      </c>
      <c r="X37" s="21">
        <v>0</v>
      </c>
      <c r="Y37" s="19">
        <v>0</v>
      </c>
      <c r="Z37" s="19">
        <v>0</v>
      </c>
      <c r="AA37" s="21">
        <v>0</v>
      </c>
      <c r="AB37" s="19">
        <v>0</v>
      </c>
      <c r="AC37" s="20">
        <v>0</v>
      </c>
      <c r="AD37" s="19">
        <v>0</v>
      </c>
      <c r="AE37" s="19">
        <v>0</v>
      </c>
      <c r="AF37" s="20">
        <v>0</v>
      </c>
      <c r="AG37" s="19">
        <v>0</v>
      </c>
      <c r="AH37" s="19">
        <v>0</v>
      </c>
      <c r="AI37" s="20">
        <v>0</v>
      </c>
      <c r="AJ37" s="19">
        <v>0</v>
      </c>
      <c r="AK37" s="19">
        <v>0</v>
      </c>
      <c r="AL37" s="20">
        <v>0</v>
      </c>
      <c r="AM37" s="19">
        <v>0</v>
      </c>
      <c r="AN37" s="19">
        <v>0</v>
      </c>
      <c r="AO37" s="19">
        <v>0</v>
      </c>
      <c r="AP37" s="18">
        <v>6</v>
      </c>
      <c r="AQ37" s="19">
        <v>38</v>
      </c>
      <c r="AR37" s="19">
        <f>SUM(AP37:AQ37)</f>
        <v>44</v>
      </c>
      <c r="AS37" s="18">
        <v>520</v>
      </c>
      <c r="AT37" s="19">
        <v>666</v>
      </c>
      <c r="AU37" s="19">
        <f>SUM(AS37:AT37)</f>
        <v>1186</v>
      </c>
      <c r="AV37" s="21">
        <v>75</v>
      </c>
      <c r="AW37" s="19">
        <v>40</v>
      </c>
      <c r="AX37" s="20">
        <f>SUM(AV37:AW37)</f>
        <v>115</v>
      </c>
      <c r="AY37" s="19">
        <v>693</v>
      </c>
      <c r="AZ37" s="19">
        <v>446</v>
      </c>
      <c r="BA37" s="19">
        <f>SUM(AY37:AZ37)</f>
        <v>1139</v>
      </c>
      <c r="BB37" s="21">
        <v>59</v>
      </c>
      <c r="BC37" s="19">
        <v>226</v>
      </c>
      <c r="BD37" s="20">
        <f>SUM(BB37:BC37)</f>
        <v>285</v>
      </c>
      <c r="BE37" s="19">
        <f>SUM(AS37,AV37,AY37,BB37)</f>
        <v>1347</v>
      </c>
      <c r="BF37" s="19">
        <f>SUM(AT37,AW37,AZ37,BC37)</f>
        <v>1378</v>
      </c>
      <c r="BG37" s="24">
        <f>SUM(BE37:BF37)</f>
        <v>2725</v>
      </c>
      <c r="BH37" s="18">
        <f>SUM(AM37,AP37,BE37)</f>
        <v>1353</v>
      </c>
      <c r="BI37" s="19">
        <f>SUM(AN37,AQ37,BF37)</f>
        <v>1416</v>
      </c>
      <c r="BJ37" s="24">
        <f>SUM(BH37:BI37)</f>
        <v>2769</v>
      </c>
    </row>
    <row r="38" spans="1:62" ht="17.25" customHeight="1" x14ac:dyDescent="0.2">
      <c r="A38" s="53"/>
      <c r="B38" s="104" t="s">
        <v>79</v>
      </c>
      <c r="C38" s="25">
        <f>SUM(C36:C37)</f>
        <v>589</v>
      </c>
      <c r="D38" s="26">
        <f t="shared" ref="D38:BJ38" si="69">SUM(D36:D37)</f>
        <v>473</v>
      </c>
      <c r="E38" s="26">
        <f>SUM(E36:E37)</f>
        <v>1062</v>
      </c>
      <c r="F38" s="28">
        <f t="shared" si="69"/>
        <v>564</v>
      </c>
      <c r="G38" s="26">
        <f t="shared" si="69"/>
        <v>1161</v>
      </c>
      <c r="H38" s="27">
        <f t="shared" si="69"/>
        <v>1725</v>
      </c>
      <c r="I38" s="28">
        <f t="shared" si="69"/>
        <v>1828</v>
      </c>
      <c r="J38" s="26">
        <f t="shared" si="69"/>
        <v>2162</v>
      </c>
      <c r="K38" s="27">
        <f t="shared" si="69"/>
        <v>3990</v>
      </c>
      <c r="L38" s="28">
        <f t="shared" si="69"/>
        <v>1474</v>
      </c>
      <c r="M38" s="26">
        <f t="shared" si="69"/>
        <v>1421</v>
      </c>
      <c r="N38" s="27">
        <f t="shared" si="69"/>
        <v>2895</v>
      </c>
      <c r="O38" s="28">
        <f t="shared" si="69"/>
        <v>1789</v>
      </c>
      <c r="P38" s="26">
        <f t="shared" si="69"/>
        <v>1716</v>
      </c>
      <c r="Q38" s="27">
        <f t="shared" si="69"/>
        <v>3505</v>
      </c>
      <c r="R38" s="28">
        <f t="shared" si="69"/>
        <v>789</v>
      </c>
      <c r="S38" s="26">
        <f t="shared" si="69"/>
        <v>689</v>
      </c>
      <c r="T38" s="27">
        <f t="shared" si="69"/>
        <v>1478</v>
      </c>
      <c r="U38" s="28">
        <f t="shared" si="69"/>
        <v>1951</v>
      </c>
      <c r="V38" s="26">
        <f t="shared" si="69"/>
        <v>1788</v>
      </c>
      <c r="W38" s="27">
        <f t="shared" si="69"/>
        <v>3739</v>
      </c>
      <c r="X38" s="28">
        <f t="shared" si="69"/>
        <v>341</v>
      </c>
      <c r="Y38" s="26">
        <f t="shared" si="69"/>
        <v>369</v>
      </c>
      <c r="Z38" s="27">
        <f t="shared" si="69"/>
        <v>710</v>
      </c>
      <c r="AA38" s="28">
        <f t="shared" si="69"/>
        <v>1529</v>
      </c>
      <c r="AB38" s="26">
        <f t="shared" si="69"/>
        <v>1642</v>
      </c>
      <c r="AC38" s="27">
        <f t="shared" si="69"/>
        <v>3171</v>
      </c>
      <c r="AD38" s="28">
        <f t="shared" si="69"/>
        <v>427</v>
      </c>
      <c r="AE38" s="26">
        <f t="shared" si="69"/>
        <v>360</v>
      </c>
      <c r="AF38" s="27">
        <f t="shared" si="69"/>
        <v>787</v>
      </c>
      <c r="AG38" s="28">
        <f t="shared" si="69"/>
        <v>1148</v>
      </c>
      <c r="AH38" s="26">
        <f t="shared" si="69"/>
        <v>1168</v>
      </c>
      <c r="AI38" s="27">
        <f t="shared" si="69"/>
        <v>2316</v>
      </c>
      <c r="AJ38" s="28">
        <f t="shared" si="69"/>
        <v>1350</v>
      </c>
      <c r="AK38" s="26">
        <f t="shared" si="69"/>
        <v>980</v>
      </c>
      <c r="AL38" s="27">
        <f t="shared" si="69"/>
        <v>2330</v>
      </c>
      <c r="AM38" s="26">
        <f t="shared" si="69"/>
        <v>13779</v>
      </c>
      <c r="AN38" s="30">
        <f t="shared" si="69"/>
        <v>13929</v>
      </c>
      <c r="AO38" s="41">
        <f t="shared" si="69"/>
        <v>27708</v>
      </c>
      <c r="AP38" s="25">
        <f t="shared" si="69"/>
        <v>256</v>
      </c>
      <c r="AQ38" s="26">
        <f t="shared" si="69"/>
        <v>513</v>
      </c>
      <c r="AR38" s="26">
        <f>SUM(AR36:AR37)</f>
        <v>769</v>
      </c>
      <c r="AS38" s="25">
        <f t="shared" si="69"/>
        <v>7834</v>
      </c>
      <c r="AT38" s="26">
        <f t="shared" si="69"/>
        <v>1562</v>
      </c>
      <c r="AU38" s="26">
        <f t="shared" si="69"/>
        <v>9396</v>
      </c>
      <c r="AV38" s="28">
        <f t="shared" si="69"/>
        <v>4308</v>
      </c>
      <c r="AW38" s="26">
        <f t="shared" si="69"/>
        <v>324</v>
      </c>
      <c r="AX38" s="27">
        <f>SUM(AX36:AX37)</f>
        <v>4632</v>
      </c>
      <c r="AY38" s="26">
        <f t="shared" si="69"/>
        <v>7366</v>
      </c>
      <c r="AZ38" s="26">
        <f t="shared" si="69"/>
        <v>987</v>
      </c>
      <c r="BA38" s="26">
        <f t="shared" si="69"/>
        <v>8353</v>
      </c>
      <c r="BB38" s="28">
        <f t="shared" si="69"/>
        <v>4089</v>
      </c>
      <c r="BC38" s="26">
        <f t="shared" si="69"/>
        <v>630</v>
      </c>
      <c r="BD38" s="27">
        <f>SUM(BD36:BD37)</f>
        <v>4719</v>
      </c>
      <c r="BE38" s="26">
        <f t="shared" si="69"/>
        <v>23597</v>
      </c>
      <c r="BF38" s="26">
        <f t="shared" si="69"/>
        <v>3503</v>
      </c>
      <c r="BG38" s="31">
        <f>SUM(BG36:BG37)</f>
        <v>27100</v>
      </c>
      <c r="BH38" s="26">
        <f t="shared" si="69"/>
        <v>37632</v>
      </c>
      <c r="BI38" s="26">
        <f t="shared" si="69"/>
        <v>17945</v>
      </c>
      <c r="BJ38" s="31">
        <f t="shared" si="69"/>
        <v>55577</v>
      </c>
    </row>
    <row r="39" spans="1:62" ht="17.25" customHeight="1" x14ac:dyDescent="0.2">
      <c r="A39" s="99" t="s">
        <v>104</v>
      </c>
      <c r="B39" s="109" t="s">
        <v>70</v>
      </c>
      <c r="C39" s="103">
        <v>530</v>
      </c>
      <c r="D39" s="101">
        <v>469</v>
      </c>
      <c r="E39" s="102">
        <f>SUM(C39:D39)</f>
        <v>999</v>
      </c>
      <c r="F39" s="100">
        <v>591</v>
      </c>
      <c r="G39" s="101">
        <v>1057</v>
      </c>
      <c r="H39" s="102">
        <f>SUM(F39:G39)</f>
        <v>1648</v>
      </c>
      <c r="I39" s="101">
        <v>1671</v>
      </c>
      <c r="J39" s="101">
        <v>2169</v>
      </c>
      <c r="K39" s="102">
        <f>SUM(I39:J39)</f>
        <v>3840</v>
      </c>
      <c r="L39" s="100">
        <v>1319</v>
      </c>
      <c r="M39" s="101">
        <v>1400</v>
      </c>
      <c r="N39" s="102">
        <f>SUM(L39:M39)</f>
        <v>2719</v>
      </c>
      <c r="O39" s="101">
        <v>1618</v>
      </c>
      <c r="P39" s="101">
        <v>1587</v>
      </c>
      <c r="Q39" s="102">
        <f>SUM(O39:P39)</f>
        <v>3205</v>
      </c>
      <c r="R39" s="100">
        <v>747</v>
      </c>
      <c r="S39" s="101">
        <v>666</v>
      </c>
      <c r="T39" s="102">
        <f>SUM(R39:S39)</f>
        <v>1413</v>
      </c>
      <c r="U39" s="100">
        <v>1869</v>
      </c>
      <c r="V39" s="101">
        <v>1767</v>
      </c>
      <c r="W39" s="102">
        <f>SUM(U39:V39)</f>
        <v>3636</v>
      </c>
      <c r="X39" s="100">
        <v>388</v>
      </c>
      <c r="Y39" s="101">
        <v>352</v>
      </c>
      <c r="Z39" s="102">
        <f>SUM(X39:Y39)</f>
        <v>740</v>
      </c>
      <c r="AA39" s="100">
        <v>1492</v>
      </c>
      <c r="AB39" s="101">
        <v>1503</v>
      </c>
      <c r="AC39" s="102">
        <f>SUM(AA39:AB39)</f>
        <v>2995</v>
      </c>
      <c r="AD39" s="100">
        <v>452</v>
      </c>
      <c r="AE39" s="101">
        <v>352</v>
      </c>
      <c r="AF39" s="102">
        <f>SUM(AD39:AE39)</f>
        <v>804</v>
      </c>
      <c r="AG39" s="100">
        <v>1021</v>
      </c>
      <c r="AH39" s="101">
        <v>1134</v>
      </c>
      <c r="AI39" s="102">
        <f>SUM(AG39:AH39)</f>
        <v>2155</v>
      </c>
      <c r="AJ39" s="100">
        <v>1301</v>
      </c>
      <c r="AK39" s="101">
        <v>964</v>
      </c>
      <c r="AL39" s="102">
        <f>SUM(AJ39:AK39)</f>
        <v>2265</v>
      </c>
      <c r="AM39" s="16">
        <f>SUM(C39,F39,I39,L39,O39,R39,U39,X39,AA39,AD39,AG39,AJ39)</f>
        <v>12999</v>
      </c>
      <c r="AN39" s="16">
        <f>SUM(D39,G39,J39,M39,P39,S39,V39,Y39,AB39,AE39,AH39,AK39)</f>
        <v>13420</v>
      </c>
      <c r="AO39" s="16">
        <f>SUM(AM39:AN39)</f>
        <v>26419</v>
      </c>
      <c r="AP39" s="11">
        <v>326</v>
      </c>
      <c r="AQ39" s="19">
        <v>442</v>
      </c>
      <c r="AR39" s="19">
        <f>SUM(AP39:AQ39)</f>
        <v>768</v>
      </c>
      <c r="AS39" s="11">
        <v>7013</v>
      </c>
      <c r="AT39" s="19">
        <v>819</v>
      </c>
      <c r="AU39" s="19">
        <f>SUM(AS39:AT39)</f>
        <v>7832</v>
      </c>
      <c r="AV39" s="14">
        <v>4063</v>
      </c>
      <c r="AW39" s="12">
        <v>275</v>
      </c>
      <c r="AX39" s="13">
        <f>SUM(AV39:AW39)</f>
        <v>4338</v>
      </c>
      <c r="AY39" s="19">
        <v>6611</v>
      </c>
      <c r="AZ39" s="19">
        <v>492</v>
      </c>
      <c r="BA39" s="19">
        <f>SUM(AY39:AZ39)</f>
        <v>7103</v>
      </c>
      <c r="BB39" s="14">
        <v>4018</v>
      </c>
      <c r="BC39" s="12">
        <v>389</v>
      </c>
      <c r="BD39" s="13">
        <f>SUM(BB39:BC39)</f>
        <v>4407</v>
      </c>
      <c r="BE39" s="12">
        <f>SUM(AS39,AV39,AY39,BB39)</f>
        <v>21705</v>
      </c>
      <c r="BF39" s="12">
        <f>SUM(AT39,AW39,AZ39,BC39)</f>
        <v>1975</v>
      </c>
      <c r="BG39" s="17">
        <f>SUM(BE39:BF39)</f>
        <v>23680</v>
      </c>
      <c r="BH39" s="11">
        <f>SUM(AM39,AP39,BE39)</f>
        <v>35030</v>
      </c>
      <c r="BI39" s="12">
        <f>SUM(AN39,AQ39,BF39)</f>
        <v>15837</v>
      </c>
      <c r="BJ39" s="17">
        <f>SUM(BH39:BI39)</f>
        <v>50867</v>
      </c>
    </row>
    <row r="40" spans="1:62" ht="17.25" customHeight="1" x14ac:dyDescent="0.2">
      <c r="B40" s="110" t="s">
        <v>69</v>
      </c>
      <c r="C40" s="18">
        <v>0</v>
      </c>
      <c r="D40" s="19">
        <v>0</v>
      </c>
      <c r="E40" s="20">
        <v>0</v>
      </c>
      <c r="F40" s="19">
        <v>0</v>
      </c>
      <c r="G40" s="19">
        <v>0</v>
      </c>
      <c r="H40" s="20">
        <v>0</v>
      </c>
      <c r="I40" s="19">
        <v>0</v>
      </c>
      <c r="J40" s="19">
        <v>0</v>
      </c>
      <c r="K40" s="20">
        <v>0</v>
      </c>
      <c r="L40" s="19">
        <v>0</v>
      </c>
      <c r="M40" s="19">
        <v>0</v>
      </c>
      <c r="N40" s="20">
        <v>0</v>
      </c>
      <c r="O40" s="19">
        <v>0</v>
      </c>
      <c r="P40" s="19">
        <v>0</v>
      </c>
      <c r="Q40" s="20">
        <v>0</v>
      </c>
      <c r="R40" s="19">
        <v>0</v>
      </c>
      <c r="S40" s="19">
        <v>0</v>
      </c>
      <c r="T40" s="19">
        <v>0</v>
      </c>
      <c r="U40" s="21">
        <v>0</v>
      </c>
      <c r="V40" s="19">
        <v>0</v>
      </c>
      <c r="W40" s="19">
        <v>0</v>
      </c>
      <c r="X40" s="21">
        <v>0</v>
      </c>
      <c r="Y40" s="19">
        <v>0</v>
      </c>
      <c r="Z40" s="19">
        <v>0</v>
      </c>
      <c r="AA40" s="21">
        <v>0</v>
      </c>
      <c r="AB40" s="19">
        <v>0</v>
      </c>
      <c r="AC40" s="19">
        <v>0</v>
      </c>
      <c r="AD40" s="21">
        <v>0</v>
      </c>
      <c r="AE40" s="19">
        <v>0</v>
      </c>
      <c r="AF40" s="20">
        <v>0</v>
      </c>
      <c r="AG40" s="19">
        <v>0</v>
      </c>
      <c r="AH40" s="19">
        <v>0</v>
      </c>
      <c r="AI40" s="19">
        <v>0</v>
      </c>
      <c r="AJ40" s="21">
        <v>0</v>
      </c>
      <c r="AK40" s="19">
        <v>0</v>
      </c>
      <c r="AL40" s="19">
        <v>0</v>
      </c>
      <c r="AM40" s="21">
        <v>0</v>
      </c>
      <c r="AN40" s="19">
        <v>0</v>
      </c>
      <c r="AO40" s="19">
        <v>0</v>
      </c>
      <c r="AP40" s="18">
        <v>1</v>
      </c>
      <c r="AQ40" s="19">
        <v>28</v>
      </c>
      <c r="AR40" s="19">
        <f>SUM(AP40:AQ40)</f>
        <v>29</v>
      </c>
      <c r="AS40" s="18">
        <v>445</v>
      </c>
      <c r="AT40" s="19">
        <v>641</v>
      </c>
      <c r="AU40" s="19">
        <f>SUM(AS40:AT40)</f>
        <v>1086</v>
      </c>
      <c r="AV40" s="21">
        <v>71</v>
      </c>
      <c r="AW40" s="19">
        <v>35</v>
      </c>
      <c r="AX40" s="20">
        <f>SUM(AV40:AW40)</f>
        <v>106</v>
      </c>
      <c r="AY40" s="19">
        <v>665</v>
      </c>
      <c r="AZ40" s="19">
        <v>434</v>
      </c>
      <c r="BA40" s="19">
        <f>SUM(AY40:AZ40)</f>
        <v>1099</v>
      </c>
      <c r="BB40" s="21">
        <v>71</v>
      </c>
      <c r="BC40" s="19">
        <v>239</v>
      </c>
      <c r="BD40" s="20">
        <f>SUM(BB40:BC40)</f>
        <v>310</v>
      </c>
      <c r="BE40" s="19">
        <f>SUM(AS40,AV40,AY40,BB40)</f>
        <v>1252</v>
      </c>
      <c r="BF40" s="19">
        <f>SUM(AT40,AW40,AZ40,BC40)</f>
        <v>1349</v>
      </c>
      <c r="BG40" s="24">
        <f>SUM(BE40:BF40)</f>
        <v>2601</v>
      </c>
      <c r="BH40" s="18">
        <f>SUM(AM40,AP40,BE40)</f>
        <v>1253</v>
      </c>
      <c r="BI40" s="19">
        <f>SUM(AN40,AQ40,BF40)</f>
        <v>1377</v>
      </c>
      <c r="BJ40" s="24">
        <f>SUM(BH40:BI40)</f>
        <v>2630</v>
      </c>
    </row>
    <row r="41" spans="1:62" ht="17.25" customHeight="1" x14ac:dyDescent="0.2">
      <c r="A41" s="53"/>
      <c r="B41" s="104" t="s">
        <v>79</v>
      </c>
      <c r="C41" s="25">
        <f>SUM(C39:C40)</f>
        <v>530</v>
      </c>
      <c r="D41" s="26">
        <f t="shared" ref="D41:BG41" si="70">SUM(D39:D40)</f>
        <v>469</v>
      </c>
      <c r="E41" s="27">
        <f t="shared" si="70"/>
        <v>999</v>
      </c>
      <c r="F41" s="26">
        <f t="shared" si="70"/>
        <v>591</v>
      </c>
      <c r="G41" s="26">
        <f t="shared" si="70"/>
        <v>1057</v>
      </c>
      <c r="H41" s="27">
        <f t="shared" si="70"/>
        <v>1648</v>
      </c>
      <c r="I41" s="28">
        <f t="shared" si="70"/>
        <v>1671</v>
      </c>
      <c r="J41" s="26">
        <f t="shared" si="70"/>
        <v>2169</v>
      </c>
      <c r="K41" s="27">
        <f t="shared" si="70"/>
        <v>3840</v>
      </c>
      <c r="L41" s="28">
        <f t="shared" si="70"/>
        <v>1319</v>
      </c>
      <c r="M41" s="26">
        <f t="shared" si="70"/>
        <v>1400</v>
      </c>
      <c r="N41" s="27">
        <f t="shared" si="70"/>
        <v>2719</v>
      </c>
      <c r="O41" s="26">
        <f t="shared" si="70"/>
        <v>1618</v>
      </c>
      <c r="P41" s="26">
        <f t="shared" si="70"/>
        <v>1587</v>
      </c>
      <c r="Q41" s="27">
        <f t="shared" si="70"/>
        <v>3205</v>
      </c>
      <c r="R41" s="26">
        <f t="shared" si="70"/>
        <v>747</v>
      </c>
      <c r="S41" s="26">
        <f t="shared" si="70"/>
        <v>666</v>
      </c>
      <c r="T41" s="27">
        <f t="shared" si="70"/>
        <v>1413</v>
      </c>
      <c r="U41" s="28">
        <f t="shared" si="70"/>
        <v>1869</v>
      </c>
      <c r="V41" s="26">
        <f t="shared" si="70"/>
        <v>1767</v>
      </c>
      <c r="W41" s="27">
        <f t="shared" si="70"/>
        <v>3636</v>
      </c>
      <c r="X41" s="28">
        <f t="shared" si="70"/>
        <v>388</v>
      </c>
      <c r="Y41" s="26">
        <f t="shared" si="70"/>
        <v>352</v>
      </c>
      <c r="Z41" s="27">
        <f t="shared" si="70"/>
        <v>740</v>
      </c>
      <c r="AA41" s="28">
        <f t="shared" si="70"/>
        <v>1492</v>
      </c>
      <c r="AB41" s="26">
        <f t="shared" si="70"/>
        <v>1503</v>
      </c>
      <c r="AC41" s="27">
        <f t="shared" si="70"/>
        <v>2995</v>
      </c>
      <c r="AD41" s="28">
        <f t="shared" si="70"/>
        <v>452</v>
      </c>
      <c r="AE41" s="26">
        <f t="shared" si="70"/>
        <v>352</v>
      </c>
      <c r="AF41" s="27">
        <f t="shared" si="70"/>
        <v>804</v>
      </c>
      <c r="AG41" s="28">
        <f t="shared" si="70"/>
        <v>1021</v>
      </c>
      <c r="AH41" s="26">
        <f t="shared" si="70"/>
        <v>1134</v>
      </c>
      <c r="AI41" s="27">
        <f t="shared" si="70"/>
        <v>2155</v>
      </c>
      <c r="AJ41" s="28">
        <f t="shared" si="70"/>
        <v>1301</v>
      </c>
      <c r="AK41" s="26">
        <f t="shared" si="70"/>
        <v>964</v>
      </c>
      <c r="AL41" s="27">
        <f t="shared" si="70"/>
        <v>2265</v>
      </c>
      <c r="AM41" s="26">
        <f t="shared" si="70"/>
        <v>12999</v>
      </c>
      <c r="AN41" s="30">
        <f t="shared" si="70"/>
        <v>13420</v>
      </c>
      <c r="AO41" s="41">
        <f t="shared" si="70"/>
        <v>26419</v>
      </c>
      <c r="AP41" s="25">
        <f t="shared" si="70"/>
        <v>327</v>
      </c>
      <c r="AQ41" s="26">
        <f t="shared" si="70"/>
        <v>470</v>
      </c>
      <c r="AR41" s="26">
        <f t="shared" si="70"/>
        <v>797</v>
      </c>
      <c r="AS41" s="25">
        <f t="shared" si="70"/>
        <v>7458</v>
      </c>
      <c r="AT41" s="26">
        <f t="shared" si="70"/>
        <v>1460</v>
      </c>
      <c r="AU41" s="26">
        <f t="shared" si="70"/>
        <v>8918</v>
      </c>
      <c r="AV41" s="28">
        <f t="shared" si="70"/>
        <v>4134</v>
      </c>
      <c r="AW41" s="26">
        <f t="shared" si="70"/>
        <v>310</v>
      </c>
      <c r="AX41" s="27">
        <f t="shared" si="70"/>
        <v>4444</v>
      </c>
      <c r="AY41" s="26">
        <f t="shared" si="70"/>
        <v>7276</v>
      </c>
      <c r="AZ41" s="26">
        <f t="shared" si="70"/>
        <v>926</v>
      </c>
      <c r="BA41" s="26">
        <f t="shared" si="70"/>
        <v>8202</v>
      </c>
      <c r="BB41" s="28">
        <f t="shared" si="70"/>
        <v>4089</v>
      </c>
      <c r="BC41" s="26">
        <f t="shared" si="70"/>
        <v>628</v>
      </c>
      <c r="BD41" s="27">
        <f t="shared" si="70"/>
        <v>4717</v>
      </c>
      <c r="BE41" s="26">
        <f t="shared" si="70"/>
        <v>22957</v>
      </c>
      <c r="BF41" s="26">
        <f t="shared" si="70"/>
        <v>3324</v>
      </c>
      <c r="BG41" s="31">
        <f t="shared" si="70"/>
        <v>26281</v>
      </c>
      <c r="BH41" s="26">
        <f>SUM(BH39:BH40)</f>
        <v>36283</v>
      </c>
      <c r="BI41" s="26">
        <f>SUM(BI39:BI40)</f>
        <v>17214</v>
      </c>
      <c r="BJ41" s="31">
        <f>SUM(BJ39:BJ40)</f>
        <v>53497</v>
      </c>
    </row>
    <row r="42" spans="1:62" ht="17.25" customHeight="1" x14ac:dyDescent="0.2">
      <c r="A42" s="99" t="s">
        <v>108</v>
      </c>
      <c r="B42" s="114" t="s">
        <v>70</v>
      </c>
      <c r="C42" s="19">
        <v>431.13</v>
      </c>
      <c r="D42" s="19">
        <v>317.47000000000003</v>
      </c>
      <c r="E42" s="13">
        <v>748.6</v>
      </c>
      <c r="F42" s="19">
        <v>475</v>
      </c>
      <c r="G42" s="19">
        <v>937.8</v>
      </c>
      <c r="H42" s="13">
        <v>1412.8</v>
      </c>
      <c r="I42" s="19">
        <v>1657.87</v>
      </c>
      <c r="J42" s="19">
        <v>1749.67</v>
      </c>
      <c r="K42" s="13">
        <v>3407.53</v>
      </c>
      <c r="L42" s="19">
        <v>1166.07</v>
      </c>
      <c r="M42" s="19">
        <v>1020.07</v>
      </c>
      <c r="N42" s="13">
        <v>2186.13</v>
      </c>
      <c r="O42" s="19">
        <v>1317.83</v>
      </c>
      <c r="P42" s="19">
        <v>1253.97</v>
      </c>
      <c r="Q42" s="13">
        <v>2571.8000000000002</v>
      </c>
      <c r="R42" s="19">
        <v>727.2</v>
      </c>
      <c r="S42" s="19">
        <v>536.27</v>
      </c>
      <c r="T42" s="13">
        <v>1263.47</v>
      </c>
      <c r="U42" s="19">
        <v>1721.57</v>
      </c>
      <c r="V42" s="19">
        <v>1438.8</v>
      </c>
      <c r="W42" s="13">
        <v>3160.37</v>
      </c>
      <c r="X42" s="19">
        <v>416.8</v>
      </c>
      <c r="Y42" s="19">
        <v>321.27</v>
      </c>
      <c r="Z42" s="13">
        <v>738.07</v>
      </c>
      <c r="AA42" s="19">
        <v>1263.2</v>
      </c>
      <c r="AB42" s="19">
        <v>1325</v>
      </c>
      <c r="AC42" s="13">
        <v>2588.1999999999998</v>
      </c>
      <c r="AD42" s="19">
        <v>412.47</v>
      </c>
      <c r="AE42" s="19">
        <v>280.52999999999997</v>
      </c>
      <c r="AF42" s="13">
        <v>693</v>
      </c>
      <c r="AG42" s="19">
        <v>957.47</v>
      </c>
      <c r="AH42" s="19">
        <v>913.53</v>
      </c>
      <c r="AI42" s="13">
        <v>1871</v>
      </c>
      <c r="AJ42" s="19">
        <v>1194.07</v>
      </c>
      <c r="AK42" s="19">
        <v>845.6</v>
      </c>
      <c r="AL42" s="13">
        <v>2039.67</v>
      </c>
      <c r="AM42" s="19">
        <v>11740.679999999998</v>
      </c>
      <c r="AN42" s="23">
        <v>10939.980000000001</v>
      </c>
      <c r="AO42" s="37">
        <v>22680.639999999999</v>
      </c>
      <c r="AP42" s="19">
        <v>334.93333333333334</v>
      </c>
      <c r="AQ42" s="19">
        <v>444.6</v>
      </c>
      <c r="AR42" s="17">
        <v>779.5333333333333</v>
      </c>
      <c r="AS42" s="19">
        <v>6602.9</v>
      </c>
      <c r="AT42" s="19">
        <v>809.43333333333328</v>
      </c>
      <c r="AU42" s="13">
        <v>7412.333333333333</v>
      </c>
      <c r="AV42" s="12">
        <v>3676.2</v>
      </c>
      <c r="AW42" s="12">
        <v>289.2</v>
      </c>
      <c r="AX42" s="13">
        <v>3965.4</v>
      </c>
      <c r="AY42" s="19">
        <v>6084.7333333333336</v>
      </c>
      <c r="AZ42" s="19">
        <v>499.93333333333334</v>
      </c>
      <c r="BA42" s="13">
        <v>6584.666666666667</v>
      </c>
      <c r="BB42" s="19">
        <v>3773.4</v>
      </c>
      <c r="BC42" s="19">
        <v>334.66666666666669</v>
      </c>
      <c r="BD42" s="13">
        <v>4108.0666666666666</v>
      </c>
      <c r="BE42" s="12">
        <f>SUM(AS42,AV42,AY42,BB42)</f>
        <v>20137.233333333334</v>
      </c>
      <c r="BF42" s="12">
        <f>SUM(AT42,AW42,AZ42,BC42)</f>
        <v>1933.2333333333333</v>
      </c>
      <c r="BG42" s="17">
        <f>SUM(BE42:BF42)</f>
        <v>22070.466666666667</v>
      </c>
      <c r="BH42" s="11">
        <f>SUM(AM42,AP42,BE42)</f>
        <v>32212.846666666665</v>
      </c>
      <c r="BI42" s="12">
        <f>SUM(AN42,AQ42,BF42)</f>
        <v>13317.813333333335</v>
      </c>
      <c r="BJ42" s="17">
        <f>SUM(BH42:BI42)</f>
        <v>45530.66</v>
      </c>
    </row>
    <row r="43" spans="1:62" ht="17.25" customHeight="1" x14ac:dyDescent="0.2">
      <c r="B43" s="115" t="s">
        <v>69</v>
      </c>
      <c r="C43" s="19">
        <v>0</v>
      </c>
      <c r="D43" s="19">
        <v>0</v>
      </c>
      <c r="E43" s="20">
        <v>0</v>
      </c>
      <c r="F43" s="19">
        <v>0</v>
      </c>
      <c r="G43" s="19">
        <v>0</v>
      </c>
      <c r="H43" s="20">
        <v>0</v>
      </c>
      <c r="I43" s="19">
        <v>0</v>
      </c>
      <c r="J43" s="19">
        <v>0</v>
      </c>
      <c r="K43" s="20">
        <v>0</v>
      </c>
      <c r="L43" s="19">
        <v>0</v>
      </c>
      <c r="M43" s="19">
        <v>0</v>
      </c>
      <c r="N43" s="20">
        <v>0</v>
      </c>
      <c r="O43" s="19">
        <v>0</v>
      </c>
      <c r="P43" s="19">
        <v>0</v>
      </c>
      <c r="Q43" s="20">
        <v>0</v>
      </c>
      <c r="R43" s="19">
        <v>0</v>
      </c>
      <c r="S43" s="19">
        <v>0</v>
      </c>
      <c r="T43" s="20">
        <v>0</v>
      </c>
      <c r="U43" s="19">
        <v>0</v>
      </c>
      <c r="V43" s="19">
        <v>0</v>
      </c>
      <c r="W43" s="20">
        <v>0</v>
      </c>
      <c r="X43" s="19">
        <v>0</v>
      </c>
      <c r="Y43" s="19">
        <v>0</v>
      </c>
      <c r="Z43" s="20">
        <v>0</v>
      </c>
      <c r="AA43" s="19">
        <v>0</v>
      </c>
      <c r="AB43" s="19">
        <v>0</v>
      </c>
      <c r="AC43" s="20">
        <v>0</v>
      </c>
      <c r="AD43" s="19">
        <v>0</v>
      </c>
      <c r="AE43" s="19">
        <v>0</v>
      </c>
      <c r="AF43" s="20">
        <v>0</v>
      </c>
      <c r="AG43" s="19">
        <v>0</v>
      </c>
      <c r="AH43" s="19">
        <v>0</v>
      </c>
      <c r="AI43" s="20">
        <v>0</v>
      </c>
      <c r="AJ43" s="19">
        <v>0</v>
      </c>
      <c r="AK43" s="19">
        <v>0</v>
      </c>
      <c r="AL43" s="20">
        <v>0</v>
      </c>
      <c r="AM43" s="19">
        <v>0</v>
      </c>
      <c r="AN43" s="23">
        <v>0</v>
      </c>
      <c r="AO43" s="39">
        <v>0</v>
      </c>
      <c r="AP43" s="19">
        <v>7.25</v>
      </c>
      <c r="AQ43" s="19">
        <v>39.25</v>
      </c>
      <c r="AR43" s="24">
        <v>46.5</v>
      </c>
      <c r="AS43" s="19">
        <v>475.16666666666669</v>
      </c>
      <c r="AT43" s="19">
        <v>595.79166666666663</v>
      </c>
      <c r="AU43" s="20">
        <v>1070.9583333333333</v>
      </c>
      <c r="AV43" s="19">
        <v>74.583333333333329</v>
      </c>
      <c r="AW43" s="19">
        <v>34.5</v>
      </c>
      <c r="AX43" s="20">
        <v>109.08333333333333</v>
      </c>
      <c r="AY43" s="19">
        <v>725.25</v>
      </c>
      <c r="AZ43" s="19">
        <v>438.29166666666669</v>
      </c>
      <c r="BA43" s="20">
        <v>1163.5416666666667</v>
      </c>
      <c r="BB43" s="19">
        <v>71.916666666666671</v>
      </c>
      <c r="BC43" s="19">
        <v>249.16666666666666</v>
      </c>
      <c r="BD43" s="20">
        <v>321.08333333333331</v>
      </c>
      <c r="BE43" s="19">
        <f>SUM(AS43,AV43,AY43,BB43)</f>
        <v>1346.9166666666667</v>
      </c>
      <c r="BF43" s="19">
        <f>SUM(AT43,AW43,AZ43,BC43)</f>
        <v>1317.75</v>
      </c>
      <c r="BG43" s="24">
        <f>SUM(BE43:BF43)</f>
        <v>2664.666666666667</v>
      </c>
      <c r="BH43" s="18">
        <f>SUM(AM43,AP43,BE43)</f>
        <v>1354.1666666666667</v>
      </c>
      <c r="BI43" s="19">
        <f>SUM(AN43,AQ43,BF43)</f>
        <v>1357</v>
      </c>
      <c r="BJ43" s="24">
        <f>SUM(BH43:BI43)</f>
        <v>2711.166666666667</v>
      </c>
    </row>
    <row r="44" spans="1:62" ht="17.25" customHeight="1" x14ac:dyDescent="0.2">
      <c r="A44" s="53"/>
      <c r="B44" s="116" t="s">
        <v>79</v>
      </c>
      <c r="C44" s="25">
        <f>SUM(C42:C43)</f>
        <v>431.13</v>
      </c>
      <c r="D44" s="26">
        <f t="shared" ref="D44:BF44" si="71">SUM(D42:D43)</f>
        <v>317.47000000000003</v>
      </c>
      <c r="E44" s="27">
        <f t="shared" si="71"/>
        <v>748.6</v>
      </c>
      <c r="F44" s="26">
        <f t="shared" si="71"/>
        <v>475</v>
      </c>
      <c r="G44" s="26">
        <f t="shared" si="71"/>
        <v>937.8</v>
      </c>
      <c r="H44" s="27">
        <f t="shared" si="71"/>
        <v>1412.8</v>
      </c>
      <c r="I44" s="26">
        <f t="shared" si="71"/>
        <v>1657.87</v>
      </c>
      <c r="J44" s="26">
        <f t="shared" si="71"/>
        <v>1749.67</v>
      </c>
      <c r="K44" s="27">
        <f t="shared" si="71"/>
        <v>3407.53</v>
      </c>
      <c r="L44" s="26">
        <f t="shared" si="71"/>
        <v>1166.07</v>
      </c>
      <c r="M44" s="26">
        <f t="shared" si="71"/>
        <v>1020.07</v>
      </c>
      <c r="N44" s="27">
        <f t="shared" si="71"/>
        <v>2186.13</v>
      </c>
      <c r="O44" s="26">
        <f t="shared" si="71"/>
        <v>1317.83</v>
      </c>
      <c r="P44" s="26">
        <f t="shared" si="71"/>
        <v>1253.97</v>
      </c>
      <c r="Q44" s="27">
        <f t="shared" si="71"/>
        <v>2571.8000000000002</v>
      </c>
      <c r="R44" s="26">
        <f t="shared" si="71"/>
        <v>727.2</v>
      </c>
      <c r="S44" s="26">
        <f t="shared" si="71"/>
        <v>536.27</v>
      </c>
      <c r="T44" s="27">
        <f t="shared" si="71"/>
        <v>1263.47</v>
      </c>
      <c r="U44" s="26">
        <f t="shared" si="71"/>
        <v>1721.57</v>
      </c>
      <c r="V44" s="26">
        <f t="shared" si="71"/>
        <v>1438.8</v>
      </c>
      <c r="W44" s="27">
        <f t="shared" si="71"/>
        <v>3160.37</v>
      </c>
      <c r="X44" s="26">
        <f t="shared" si="71"/>
        <v>416.8</v>
      </c>
      <c r="Y44" s="26">
        <f t="shared" si="71"/>
        <v>321.27</v>
      </c>
      <c r="Z44" s="27">
        <f t="shared" si="71"/>
        <v>738.07</v>
      </c>
      <c r="AA44" s="26">
        <f t="shared" si="71"/>
        <v>1263.2</v>
      </c>
      <c r="AB44" s="26">
        <f t="shared" si="71"/>
        <v>1325</v>
      </c>
      <c r="AC44" s="27">
        <f t="shared" si="71"/>
        <v>2588.1999999999998</v>
      </c>
      <c r="AD44" s="26">
        <f t="shared" si="71"/>
        <v>412.47</v>
      </c>
      <c r="AE44" s="26">
        <f t="shared" si="71"/>
        <v>280.52999999999997</v>
      </c>
      <c r="AF44" s="27">
        <f t="shared" si="71"/>
        <v>693</v>
      </c>
      <c r="AG44" s="26">
        <f t="shared" si="71"/>
        <v>957.47</v>
      </c>
      <c r="AH44" s="26">
        <f t="shared" si="71"/>
        <v>913.53</v>
      </c>
      <c r="AI44" s="27">
        <f t="shared" si="71"/>
        <v>1871</v>
      </c>
      <c r="AJ44" s="26">
        <f t="shared" si="71"/>
        <v>1194.07</v>
      </c>
      <c r="AK44" s="26">
        <f t="shared" si="71"/>
        <v>845.6</v>
      </c>
      <c r="AL44" s="27">
        <f t="shared" si="71"/>
        <v>2039.67</v>
      </c>
      <c r="AM44" s="26">
        <f t="shared" si="71"/>
        <v>11740.679999999998</v>
      </c>
      <c r="AN44" s="30">
        <f t="shared" si="71"/>
        <v>10939.980000000001</v>
      </c>
      <c r="AO44" s="41">
        <f t="shared" si="71"/>
        <v>22680.639999999999</v>
      </c>
      <c r="AP44" s="26">
        <f t="shared" si="71"/>
        <v>342.18333333333334</v>
      </c>
      <c r="AQ44" s="26">
        <f t="shared" si="71"/>
        <v>483.85</v>
      </c>
      <c r="AR44" s="31">
        <f t="shared" si="71"/>
        <v>826.0333333333333</v>
      </c>
      <c r="AS44" s="26">
        <f t="shared" si="71"/>
        <v>7078.0666666666666</v>
      </c>
      <c r="AT44" s="26">
        <f t="shared" si="71"/>
        <v>1405.2249999999999</v>
      </c>
      <c r="AU44" s="27">
        <f t="shared" si="71"/>
        <v>8483.2916666666661</v>
      </c>
      <c r="AV44" s="26">
        <f t="shared" si="71"/>
        <v>3750.7833333333333</v>
      </c>
      <c r="AW44" s="26">
        <f t="shared" si="71"/>
        <v>323.7</v>
      </c>
      <c r="AX44" s="27">
        <f t="shared" si="71"/>
        <v>4074.4833333333336</v>
      </c>
      <c r="AY44" s="26">
        <f t="shared" si="71"/>
        <v>6809.9833333333336</v>
      </c>
      <c r="AZ44" s="26">
        <f t="shared" si="71"/>
        <v>938.22500000000002</v>
      </c>
      <c r="BA44" s="27">
        <f t="shared" si="71"/>
        <v>7748.2083333333339</v>
      </c>
      <c r="BB44" s="26">
        <f t="shared" si="71"/>
        <v>3845.3166666666666</v>
      </c>
      <c r="BC44" s="26">
        <f t="shared" si="71"/>
        <v>583.83333333333337</v>
      </c>
      <c r="BD44" s="27">
        <f t="shared" si="71"/>
        <v>4429.1499999999996</v>
      </c>
      <c r="BE44" s="26">
        <f t="shared" si="71"/>
        <v>21484.15</v>
      </c>
      <c r="BF44" s="26">
        <f t="shared" si="71"/>
        <v>3250.9833333333336</v>
      </c>
      <c r="BG44" s="31">
        <f>SUM(BG42:BG43)</f>
        <v>24735.133333333335</v>
      </c>
      <c r="BH44" s="26">
        <f>SUM(BH42:BH43)</f>
        <v>33567.013333333329</v>
      </c>
      <c r="BI44" s="26">
        <f>SUM(BI42:BI43)</f>
        <v>14674.813333333335</v>
      </c>
      <c r="BJ44" s="31">
        <f>SUM(BJ42:BJ43)</f>
        <v>48241.826666666668</v>
      </c>
    </row>
    <row r="45" spans="1:62" ht="17.25" customHeight="1" x14ac:dyDescent="0.2">
      <c r="A45" s="99" t="s">
        <v>110</v>
      </c>
      <c r="B45" s="114" t="s">
        <v>70</v>
      </c>
      <c r="C45" s="19">
        <v>406.13</v>
      </c>
      <c r="D45" s="19">
        <v>318.8</v>
      </c>
      <c r="E45" s="13">
        <v>724.93</v>
      </c>
      <c r="F45" s="19">
        <v>462.67</v>
      </c>
      <c r="G45" s="19">
        <v>855</v>
      </c>
      <c r="H45" s="13">
        <v>1317.67</v>
      </c>
      <c r="I45" s="19">
        <v>1558.47</v>
      </c>
      <c r="J45" s="19">
        <v>1685.93</v>
      </c>
      <c r="K45" s="13">
        <v>3244.4</v>
      </c>
      <c r="L45" s="19">
        <v>1013.27</v>
      </c>
      <c r="M45" s="19">
        <v>962.4</v>
      </c>
      <c r="N45" s="13">
        <v>1975.67</v>
      </c>
      <c r="O45" s="19">
        <v>1309.8699999999999</v>
      </c>
      <c r="P45" s="19">
        <v>1249.4000000000001</v>
      </c>
      <c r="Q45" s="13">
        <v>2559.27</v>
      </c>
      <c r="R45" s="19">
        <v>694.2</v>
      </c>
      <c r="S45" s="19">
        <v>507.87</v>
      </c>
      <c r="T45" s="13">
        <v>1202.07</v>
      </c>
      <c r="U45" s="19">
        <v>1504.67</v>
      </c>
      <c r="V45" s="19">
        <v>1344.27</v>
      </c>
      <c r="W45" s="13">
        <v>2848.93</v>
      </c>
      <c r="X45" s="19">
        <v>394.93</v>
      </c>
      <c r="Y45" s="19">
        <v>294.47000000000003</v>
      </c>
      <c r="Z45" s="13">
        <v>689.4</v>
      </c>
      <c r="AA45" s="19">
        <v>1097.4000000000001</v>
      </c>
      <c r="AB45" s="19">
        <v>1242.53</v>
      </c>
      <c r="AC45" s="13">
        <v>2339.9299999999998</v>
      </c>
      <c r="AD45" s="19">
        <v>363</v>
      </c>
      <c r="AE45" s="19">
        <v>283.52999999999997</v>
      </c>
      <c r="AF45" s="13">
        <v>646.53</v>
      </c>
      <c r="AG45" s="19">
        <v>950.4</v>
      </c>
      <c r="AH45" s="19">
        <v>838.4</v>
      </c>
      <c r="AI45" s="13">
        <v>1788.8</v>
      </c>
      <c r="AJ45" s="19">
        <v>1147.53</v>
      </c>
      <c r="AK45" s="19">
        <v>826.73</v>
      </c>
      <c r="AL45" s="13">
        <v>1974.27</v>
      </c>
      <c r="AM45" s="19">
        <v>10902.54</v>
      </c>
      <c r="AN45" s="23">
        <v>10409.33</v>
      </c>
      <c r="AO45" s="37">
        <v>21311.87</v>
      </c>
      <c r="AP45" s="19">
        <v>319.66666666666669</v>
      </c>
      <c r="AQ45" s="19">
        <v>451.2</v>
      </c>
      <c r="AR45" s="17">
        <v>770.86666666666667</v>
      </c>
      <c r="AS45" s="19">
        <v>5823</v>
      </c>
      <c r="AT45" s="19">
        <v>787.6</v>
      </c>
      <c r="AU45" s="13">
        <v>6610.6</v>
      </c>
      <c r="AV45" s="12">
        <v>3439.4</v>
      </c>
      <c r="AW45" s="12">
        <v>237.2</v>
      </c>
      <c r="AX45" s="13">
        <v>3676.6</v>
      </c>
      <c r="AY45" s="19">
        <v>5429.5333333333338</v>
      </c>
      <c r="AZ45" s="19">
        <v>506.13333333333333</v>
      </c>
      <c r="BA45" s="13">
        <v>5935.666666666667</v>
      </c>
      <c r="BB45" s="19">
        <v>3354.8666666666668</v>
      </c>
      <c r="BC45" s="19">
        <v>323.60000000000002</v>
      </c>
      <c r="BD45" s="13">
        <v>3678.4666666666667</v>
      </c>
      <c r="BE45" s="12">
        <f>SUM(AS45,AV45,AY45,BB45)</f>
        <v>18046.800000000003</v>
      </c>
      <c r="BF45" s="12">
        <f>SUM(AT45,AW45,AZ45,BC45)</f>
        <v>1854.5333333333333</v>
      </c>
      <c r="BG45" s="17">
        <f>SUM(BE45:BF45)</f>
        <v>19901.333333333336</v>
      </c>
      <c r="BH45" s="11">
        <f>SUM(AM45,AP45,BE45)</f>
        <v>29269.006666666668</v>
      </c>
      <c r="BI45" s="12">
        <f>SUM(AN45,AQ45,BF45)</f>
        <v>12715.063333333334</v>
      </c>
      <c r="BJ45" s="17">
        <f>SUM(BH45:BI45)</f>
        <v>41984.07</v>
      </c>
    </row>
    <row r="46" spans="1:62" ht="17.25" customHeight="1" x14ac:dyDescent="0.2">
      <c r="B46" s="115" t="s">
        <v>69</v>
      </c>
      <c r="C46" s="19">
        <v>0</v>
      </c>
      <c r="D46" s="19">
        <v>0</v>
      </c>
      <c r="E46" s="20">
        <v>0</v>
      </c>
      <c r="F46" s="19">
        <v>0</v>
      </c>
      <c r="G46" s="19">
        <v>0</v>
      </c>
      <c r="H46" s="20">
        <v>0</v>
      </c>
      <c r="I46" s="19">
        <v>0</v>
      </c>
      <c r="J46" s="19">
        <v>0</v>
      </c>
      <c r="K46" s="20">
        <v>0</v>
      </c>
      <c r="L46" s="19">
        <v>0</v>
      </c>
      <c r="M46" s="19">
        <v>0</v>
      </c>
      <c r="N46" s="20">
        <v>0</v>
      </c>
      <c r="O46" s="19">
        <v>0</v>
      </c>
      <c r="P46" s="19">
        <v>0</v>
      </c>
      <c r="Q46" s="20">
        <v>0</v>
      </c>
      <c r="R46" s="19">
        <v>0</v>
      </c>
      <c r="S46" s="19">
        <v>0</v>
      </c>
      <c r="T46" s="20">
        <v>0</v>
      </c>
      <c r="U46" s="19">
        <v>0</v>
      </c>
      <c r="V46" s="19">
        <v>0</v>
      </c>
      <c r="W46" s="20">
        <v>0</v>
      </c>
      <c r="X46" s="19">
        <v>0</v>
      </c>
      <c r="Y46" s="19">
        <v>0</v>
      </c>
      <c r="Z46" s="20">
        <v>0</v>
      </c>
      <c r="AA46" s="19">
        <v>0</v>
      </c>
      <c r="AB46" s="19">
        <v>0</v>
      </c>
      <c r="AC46" s="20">
        <v>0</v>
      </c>
      <c r="AD46" s="19">
        <v>0</v>
      </c>
      <c r="AE46" s="19">
        <v>0</v>
      </c>
      <c r="AF46" s="20">
        <v>0</v>
      </c>
      <c r="AG46" s="19">
        <v>0</v>
      </c>
      <c r="AH46" s="19">
        <v>0</v>
      </c>
      <c r="AI46" s="20">
        <v>0</v>
      </c>
      <c r="AJ46" s="19">
        <v>0</v>
      </c>
      <c r="AK46" s="19">
        <v>0</v>
      </c>
      <c r="AL46" s="20">
        <v>0</v>
      </c>
      <c r="AM46" s="19">
        <v>0</v>
      </c>
      <c r="AN46" s="23">
        <v>0</v>
      </c>
      <c r="AO46" s="39">
        <v>0</v>
      </c>
      <c r="AP46" s="19">
        <v>4.75</v>
      </c>
      <c r="AQ46" s="19">
        <v>39</v>
      </c>
      <c r="AR46" s="24">
        <v>43.75</v>
      </c>
      <c r="AS46" s="19">
        <v>427.58333333333331</v>
      </c>
      <c r="AT46" s="19">
        <v>567.66666666666663</v>
      </c>
      <c r="AU46" s="20">
        <v>995.25</v>
      </c>
      <c r="AV46" s="19">
        <v>65.25</v>
      </c>
      <c r="AW46" s="19">
        <v>43.583333333333336</v>
      </c>
      <c r="AX46" s="20">
        <v>108.83333333333333</v>
      </c>
      <c r="AY46" s="19">
        <v>742.83333333333337</v>
      </c>
      <c r="AZ46" s="19">
        <v>480.83333333333331</v>
      </c>
      <c r="BA46" s="20">
        <v>1223.6666666666667</v>
      </c>
      <c r="BB46" s="19">
        <v>80.083333333333329</v>
      </c>
      <c r="BC46" s="19">
        <v>256.5</v>
      </c>
      <c r="BD46" s="20">
        <v>336.58333333333331</v>
      </c>
      <c r="BE46" s="19">
        <f>SUM(AS46,AV46,AY46,BB46)</f>
        <v>1315.75</v>
      </c>
      <c r="BF46" s="19">
        <f>SUM(AT46,AW46,AZ46,BC46)</f>
        <v>1348.5833333333333</v>
      </c>
      <c r="BG46" s="24">
        <f>SUM(BE46:BF46)</f>
        <v>2664.333333333333</v>
      </c>
      <c r="BH46" s="18">
        <f>SUM(AM46,AP46,BE46)</f>
        <v>1320.5</v>
      </c>
      <c r="BI46" s="19">
        <f>SUM(AN46,AQ46,BF46)</f>
        <v>1387.5833333333333</v>
      </c>
      <c r="BJ46" s="24">
        <f>SUM(BH46:BI46)</f>
        <v>2708.083333333333</v>
      </c>
    </row>
    <row r="47" spans="1:62" ht="17.25" customHeight="1" x14ac:dyDescent="0.2">
      <c r="A47" s="53"/>
      <c r="B47" s="116" t="s">
        <v>79</v>
      </c>
      <c r="C47" s="19">
        <f>SUM(C45:C46)</f>
        <v>406.13</v>
      </c>
      <c r="D47" s="26">
        <f t="shared" ref="D47:AO47" si="72">SUM(D45:D46)</f>
        <v>318.8</v>
      </c>
      <c r="E47" s="27">
        <f t="shared" si="72"/>
        <v>724.93</v>
      </c>
      <c r="F47" s="26">
        <f t="shared" si="72"/>
        <v>462.67</v>
      </c>
      <c r="G47" s="26">
        <f t="shared" si="72"/>
        <v>855</v>
      </c>
      <c r="H47" s="27">
        <f t="shared" si="72"/>
        <v>1317.67</v>
      </c>
      <c r="I47" s="26">
        <f t="shared" si="72"/>
        <v>1558.47</v>
      </c>
      <c r="J47" s="26">
        <f t="shared" si="72"/>
        <v>1685.93</v>
      </c>
      <c r="K47" s="27">
        <f t="shared" si="72"/>
        <v>3244.4</v>
      </c>
      <c r="L47" s="26">
        <f t="shared" si="72"/>
        <v>1013.27</v>
      </c>
      <c r="M47" s="26">
        <f t="shared" si="72"/>
        <v>962.4</v>
      </c>
      <c r="N47" s="27">
        <f t="shared" si="72"/>
        <v>1975.67</v>
      </c>
      <c r="O47" s="26">
        <f t="shared" si="72"/>
        <v>1309.8699999999999</v>
      </c>
      <c r="P47" s="26">
        <f t="shared" si="72"/>
        <v>1249.4000000000001</v>
      </c>
      <c r="Q47" s="27">
        <f t="shared" si="72"/>
        <v>2559.27</v>
      </c>
      <c r="R47" s="26">
        <f t="shared" si="72"/>
        <v>694.2</v>
      </c>
      <c r="S47" s="26">
        <f t="shared" si="72"/>
        <v>507.87</v>
      </c>
      <c r="T47" s="27">
        <f t="shared" si="72"/>
        <v>1202.07</v>
      </c>
      <c r="U47" s="26">
        <f t="shared" si="72"/>
        <v>1504.67</v>
      </c>
      <c r="V47" s="26">
        <f t="shared" si="72"/>
        <v>1344.27</v>
      </c>
      <c r="W47" s="27">
        <f t="shared" si="72"/>
        <v>2848.93</v>
      </c>
      <c r="X47" s="26">
        <f t="shared" si="72"/>
        <v>394.93</v>
      </c>
      <c r="Y47" s="26">
        <f t="shared" si="72"/>
        <v>294.47000000000003</v>
      </c>
      <c r="Z47" s="27">
        <f t="shared" si="72"/>
        <v>689.4</v>
      </c>
      <c r="AA47" s="26">
        <f t="shared" si="72"/>
        <v>1097.4000000000001</v>
      </c>
      <c r="AB47" s="26">
        <f t="shared" si="72"/>
        <v>1242.53</v>
      </c>
      <c r="AC47" s="27">
        <f t="shared" si="72"/>
        <v>2339.9299999999998</v>
      </c>
      <c r="AD47" s="26">
        <f t="shared" si="72"/>
        <v>363</v>
      </c>
      <c r="AE47" s="26">
        <f t="shared" si="72"/>
        <v>283.52999999999997</v>
      </c>
      <c r="AF47" s="27">
        <f t="shared" si="72"/>
        <v>646.53</v>
      </c>
      <c r="AG47" s="26">
        <f t="shared" si="72"/>
        <v>950.4</v>
      </c>
      <c r="AH47" s="26">
        <f t="shared" si="72"/>
        <v>838.4</v>
      </c>
      <c r="AI47" s="27">
        <f t="shared" si="72"/>
        <v>1788.8</v>
      </c>
      <c r="AJ47" s="26">
        <f t="shared" si="72"/>
        <v>1147.53</v>
      </c>
      <c r="AK47" s="26">
        <f t="shared" si="72"/>
        <v>826.73</v>
      </c>
      <c r="AL47" s="27">
        <f t="shared" si="72"/>
        <v>1974.27</v>
      </c>
      <c r="AM47" s="26">
        <f t="shared" si="72"/>
        <v>10902.54</v>
      </c>
      <c r="AN47" s="30">
        <f t="shared" si="72"/>
        <v>10409.33</v>
      </c>
      <c r="AO47" s="41">
        <f t="shared" si="72"/>
        <v>21311.87</v>
      </c>
      <c r="AP47" s="26">
        <v>324.41666666666669</v>
      </c>
      <c r="AQ47" s="26">
        <v>490.2</v>
      </c>
      <c r="AR47" s="31">
        <v>814.61666666666667</v>
      </c>
      <c r="AS47" s="26">
        <v>6250.583333333333</v>
      </c>
      <c r="AT47" s="26">
        <v>1355.2666666666667</v>
      </c>
      <c r="AU47" s="27">
        <v>7605.85</v>
      </c>
      <c r="AV47" s="26">
        <v>3504.65</v>
      </c>
      <c r="AW47" s="26">
        <v>280.7833333333333</v>
      </c>
      <c r="AX47" s="27">
        <v>3785.4333333333334</v>
      </c>
      <c r="AY47" s="26">
        <v>6172.3666666666668</v>
      </c>
      <c r="AZ47" s="26">
        <v>986.9666666666667</v>
      </c>
      <c r="BA47" s="27">
        <v>7159.3333333333339</v>
      </c>
      <c r="BB47" s="26">
        <v>3434.9500000000003</v>
      </c>
      <c r="BC47" s="26">
        <v>580.1</v>
      </c>
      <c r="BD47" s="27">
        <v>4015.05</v>
      </c>
      <c r="BE47" s="26">
        <f t="shared" ref="BE47:BF47" si="73">SUM(BE45:BE46)</f>
        <v>19362.550000000003</v>
      </c>
      <c r="BF47" s="26">
        <f t="shared" si="73"/>
        <v>3203.1166666666668</v>
      </c>
      <c r="BG47" s="31">
        <f>SUM(BG45:BG46)</f>
        <v>22565.666666666668</v>
      </c>
      <c r="BH47" s="26">
        <f>SUM(BH45:BH46)</f>
        <v>30589.506666666668</v>
      </c>
      <c r="BI47" s="26">
        <f>SUM(BI45:BI46)</f>
        <v>14102.646666666667</v>
      </c>
      <c r="BJ47" s="31">
        <f>SUM(BJ45:BJ46)</f>
        <v>44692.153333333335</v>
      </c>
    </row>
    <row r="48" spans="1:62" ht="17.25" customHeight="1" x14ac:dyDescent="0.2">
      <c r="A48" s="99" t="s">
        <v>113</v>
      </c>
      <c r="B48" s="114" t="s">
        <v>70</v>
      </c>
      <c r="C48" s="11">
        <v>419.8</v>
      </c>
      <c r="D48" s="19">
        <v>361.6</v>
      </c>
      <c r="E48" s="13">
        <v>781.4</v>
      </c>
      <c r="F48" s="19">
        <v>530.6</v>
      </c>
      <c r="G48" s="19">
        <v>815.07</v>
      </c>
      <c r="H48" s="13">
        <v>1345.67</v>
      </c>
      <c r="I48" s="19">
        <v>1452.67</v>
      </c>
      <c r="J48" s="19">
        <v>1725.07</v>
      </c>
      <c r="K48" s="13">
        <v>3177.73</v>
      </c>
      <c r="L48" s="19">
        <v>998.27</v>
      </c>
      <c r="M48" s="19">
        <v>899.07</v>
      </c>
      <c r="N48" s="13">
        <v>1897.33</v>
      </c>
      <c r="O48" s="19">
        <v>1302.7</v>
      </c>
      <c r="P48" s="19">
        <v>1158.03</v>
      </c>
      <c r="Q48" s="13">
        <v>2460.73</v>
      </c>
      <c r="R48" s="19">
        <v>650.66999999999996</v>
      </c>
      <c r="S48" s="19">
        <v>495.27</v>
      </c>
      <c r="T48" s="13">
        <v>1145.93</v>
      </c>
      <c r="U48" s="19">
        <v>1450.53</v>
      </c>
      <c r="V48" s="19">
        <v>1364.37</v>
      </c>
      <c r="W48" s="13">
        <v>2814.9</v>
      </c>
      <c r="X48" s="19">
        <v>406.87</v>
      </c>
      <c r="Y48" s="19">
        <v>292.13</v>
      </c>
      <c r="Z48" s="13">
        <v>699</v>
      </c>
      <c r="AA48" s="19">
        <v>1186.17</v>
      </c>
      <c r="AB48" s="19">
        <v>1206.1300000000001</v>
      </c>
      <c r="AC48" s="13">
        <v>2392.3000000000002</v>
      </c>
      <c r="AD48" s="19">
        <v>375.87</v>
      </c>
      <c r="AE48" s="19">
        <v>314.2</v>
      </c>
      <c r="AF48" s="13">
        <v>690.07</v>
      </c>
      <c r="AG48" s="19">
        <v>949.6</v>
      </c>
      <c r="AH48" s="19">
        <v>815.73</v>
      </c>
      <c r="AI48" s="13">
        <v>1765.33</v>
      </c>
      <c r="AJ48" s="19">
        <v>1156.2</v>
      </c>
      <c r="AK48" s="19">
        <v>802.53</v>
      </c>
      <c r="AL48" s="13">
        <v>1958.73</v>
      </c>
      <c r="AM48" s="19">
        <v>10879.95</v>
      </c>
      <c r="AN48" s="23">
        <v>10249.200000000003</v>
      </c>
      <c r="AO48" s="37">
        <v>21129.119999999999</v>
      </c>
      <c r="AP48" s="19">
        <v>339.6</v>
      </c>
      <c r="AQ48" s="19">
        <v>429.53333333333336</v>
      </c>
      <c r="AR48" s="17">
        <v>769.13333333333333</v>
      </c>
      <c r="AS48" s="19">
        <v>5865.0333333333338</v>
      </c>
      <c r="AT48" s="19">
        <v>730.9</v>
      </c>
      <c r="AU48" s="13">
        <v>6595.9333333333334</v>
      </c>
      <c r="AV48" s="12">
        <v>3257.6666666666665</v>
      </c>
      <c r="AW48" s="12">
        <v>227.13333333333333</v>
      </c>
      <c r="AX48" s="13">
        <v>3484.8</v>
      </c>
      <c r="AY48" s="19">
        <v>5116.833333333333</v>
      </c>
      <c r="AZ48" s="19">
        <v>586.56666666666672</v>
      </c>
      <c r="BA48" s="13">
        <v>5703.4</v>
      </c>
      <c r="BB48" s="19">
        <v>3063.9333333333334</v>
      </c>
      <c r="BC48" s="19">
        <v>276.89999999999998</v>
      </c>
      <c r="BD48" s="13">
        <v>3340.8333333333335</v>
      </c>
      <c r="BE48" s="12">
        <v>17303.466666666667</v>
      </c>
      <c r="BF48" s="12">
        <v>1821.5</v>
      </c>
      <c r="BG48" s="17">
        <v>19124.966666666667</v>
      </c>
      <c r="BH48" s="11">
        <f>SUM(AM48,AP48,BE48)</f>
        <v>28523.01666666667</v>
      </c>
      <c r="BI48" s="12">
        <f>SUM(AN48,AQ48,BF48)</f>
        <v>12500.233333333335</v>
      </c>
      <c r="BJ48" s="17">
        <f>SUM(BH48:BI48)</f>
        <v>41023.250000000007</v>
      </c>
    </row>
    <row r="49" spans="1:62" ht="17.25" customHeight="1" x14ac:dyDescent="0.2">
      <c r="B49" s="115" t="s">
        <v>69</v>
      </c>
      <c r="C49" s="19">
        <v>0</v>
      </c>
      <c r="D49" s="19">
        <v>0</v>
      </c>
      <c r="E49" s="20">
        <v>0</v>
      </c>
      <c r="F49" s="19">
        <v>0</v>
      </c>
      <c r="G49" s="19">
        <v>0</v>
      </c>
      <c r="H49" s="20">
        <v>0</v>
      </c>
      <c r="I49" s="19">
        <v>0</v>
      </c>
      <c r="J49" s="19">
        <v>0</v>
      </c>
      <c r="K49" s="20">
        <v>0</v>
      </c>
      <c r="L49" s="19">
        <v>0</v>
      </c>
      <c r="M49" s="19">
        <v>0</v>
      </c>
      <c r="N49" s="20">
        <v>0</v>
      </c>
      <c r="O49" s="19">
        <v>0</v>
      </c>
      <c r="P49" s="19">
        <v>0</v>
      </c>
      <c r="Q49" s="20">
        <v>0</v>
      </c>
      <c r="R49" s="19">
        <v>0</v>
      </c>
      <c r="S49" s="19">
        <v>0</v>
      </c>
      <c r="T49" s="20">
        <v>0</v>
      </c>
      <c r="U49" s="19">
        <v>0</v>
      </c>
      <c r="V49" s="19">
        <v>0</v>
      </c>
      <c r="W49" s="20">
        <v>0</v>
      </c>
      <c r="X49" s="19">
        <v>0</v>
      </c>
      <c r="Y49" s="19">
        <v>0</v>
      </c>
      <c r="Z49" s="20">
        <v>0</v>
      </c>
      <c r="AA49" s="19">
        <v>0</v>
      </c>
      <c r="AB49" s="19">
        <v>0</v>
      </c>
      <c r="AC49" s="20">
        <v>0</v>
      </c>
      <c r="AD49" s="19">
        <v>0</v>
      </c>
      <c r="AE49" s="19">
        <v>0</v>
      </c>
      <c r="AF49" s="20">
        <v>0</v>
      </c>
      <c r="AG49" s="19">
        <v>0</v>
      </c>
      <c r="AH49" s="19">
        <v>0</v>
      </c>
      <c r="AI49" s="20">
        <v>0</v>
      </c>
      <c r="AJ49" s="19">
        <v>0</v>
      </c>
      <c r="AK49" s="19">
        <v>0</v>
      </c>
      <c r="AL49" s="20">
        <v>0</v>
      </c>
      <c r="AM49" s="19">
        <v>0</v>
      </c>
      <c r="AN49" s="23">
        <v>0</v>
      </c>
      <c r="AO49" s="39">
        <v>0</v>
      </c>
      <c r="AP49" s="19">
        <v>6.5</v>
      </c>
      <c r="AQ49" s="19">
        <v>41.25</v>
      </c>
      <c r="AR49" s="24">
        <v>47.75</v>
      </c>
      <c r="AS49" s="19">
        <v>414.91666666666669</v>
      </c>
      <c r="AT49" s="19">
        <v>530.58333333333337</v>
      </c>
      <c r="AU49" s="20">
        <v>945.5</v>
      </c>
      <c r="AV49" s="19">
        <v>70.666666666666671</v>
      </c>
      <c r="AW49" s="19">
        <v>30.333333333333332</v>
      </c>
      <c r="AX49" s="20">
        <v>101</v>
      </c>
      <c r="AY49" s="19">
        <v>781.91666666666663</v>
      </c>
      <c r="AZ49" s="19">
        <v>456.08333333333331</v>
      </c>
      <c r="BA49" s="20">
        <v>1238</v>
      </c>
      <c r="BB49" s="19">
        <v>72.333333333333329</v>
      </c>
      <c r="BC49" s="19">
        <v>257.75</v>
      </c>
      <c r="BD49" s="20">
        <v>330.08333333333331</v>
      </c>
      <c r="BE49" s="19">
        <v>1339.8333333333333</v>
      </c>
      <c r="BF49" s="19">
        <v>1274.75</v>
      </c>
      <c r="BG49" s="24">
        <v>2614.5833333333335</v>
      </c>
      <c r="BH49" s="18">
        <f>SUM(AM49,AP49,BE49)</f>
        <v>1346.3333333333333</v>
      </c>
      <c r="BI49" s="19">
        <f>SUM(AN49,AQ49,BF49)</f>
        <v>1316</v>
      </c>
      <c r="BJ49" s="24">
        <f>SUM(BH49:BI49)</f>
        <v>2662.333333333333</v>
      </c>
    </row>
    <row r="50" spans="1:62" ht="17.25" customHeight="1" x14ac:dyDescent="0.2">
      <c r="A50" s="53"/>
      <c r="B50" s="116" t="s">
        <v>79</v>
      </c>
      <c r="C50" s="19">
        <f t="shared" ref="C50:AR50" si="74">SUM(C48:C49)</f>
        <v>419.8</v>
      </c>
      <c r="D50" s="26">
        <f t="shared" si="74"/>
        <v>361.6</v>
      </c>
      <c r="E50" s="27">
        <f t="shared" si="74"/>
        <v>781.4</v>
      </c>
      <c r="F50" s="26">
        <f t="shared" si="74"/>
        <v>530.6</v>
      </c>
      <c r="G50" s="26">
        <f t="shared" si="74"/>
        <v>815.07</v>
      </c>
      <c r="H50" s="27">
        <f t="shared" si="74"/>
        <v>1345.67</v>
      </c>
      <c r="I50" s="26">
        <f t="shared" si="74"/>
        <v>1452.67</v>
      </c>
      <c r="J50" s="26">
        <f t="shared" si="74"/>
        <v>1725.07</v>
      </c>
      <c r="K50" s="27">
        <f t="shared" si="74"/>
        <v>3177.73</v>
      </c>
      <c r="L50" s="26">
        <f t="shared" si="74"/>
        <v>998.27</v>
      </c>
      <c r="M50" s="26">
        <f t="shared" si="74"/>
        <v>899.07</v>
      </c>
      <c r="N50" s="27">
        <f t="shared" si="74"/>
        <v>1897.33</v>
      </c>
      <c r="O50" s="26">
        <f t="shared" si="74"/>
        <v>1302.7</v>
      </c>
      <c r="P50" s="26">
        <f t="shared" si="74"/>
        <v>1158.03</v>
      </c>
      <c r="Q50" s="27">
        <f t="shared" si="74"/>
        <v>2460.73</v>
      </c>
      <c r="R50" s="26">
        <f t="shared" si="74"/>
        <v>650.66999999999996</v>
      </c>
      <c r="S50" s="26">
        <f t="shared" si="74"/>
        <v>495.27</v>
      </c>
      <c r="T50" s="27">
        <f t="shared" si="74"/>
        <v>1145.93</v>
      </c>
      <c r="U50" s="26">
        <f t="shared" si="74"/>
        <v>1450.53</v>
      </c>
      <c r="V50" s="26">
        <f t="shared" si="74"/>
        <v>1364.37</v>
      </c>
      <c r="W50" s="27">
        <f t="shared" si="74"/>
        <v>2814.9</v>
      </c>
      <c r="X50" s="26">
        <f t="shared" si="74"/>
        <v>406.87</v>
      </c>
      <c r="Y50" s="26">
        <f t="shared" si="74"/>
        <v>292.13</v>
      </c>
      <c r="Z50" s="27">
        <f t="shared" si="74"/>
        <v>699</v>
      </c>
      <c r="AA50" s="26">
        <f t="shared" si="74"/>
        <v>1186.17</v>
      </c>
      <c r="AB50" s="26">
        <f t="shared" si="74"/>
        <v>1206.1300000000001</v>
      </c>
      <c r="AC50" s="27">
        <f t="shared" si="74"/>
        <v>2392.3000000000002</v>
      </c>
      <c r="AD50" s="26">
        <f t="shared" si="74"/>
        <v>375.87</v>
      </c>
      <c r="AE50" s="26">
        <f t="shared" si="74"/>
        <v>314.2</v>
      </c>
      <c r="AF50" s="27">
        <f t="shared" si="74"/>
        <v>690.07</v>
      </c>
      <c r="AG50" s="26">
        <f t="shared" si="74"/>
        <v>949.6</v>
      </c>
      <c r="AH50" s="26">
        <f t="shared" si="74"/>
        <v>815.73</v>
      </c>
      <c r="AI50" s="27">
        <f t="shared" si="74"/>
        <v>1765.33</v>
      </c>
      <c r="AJ50" s="26">
        <f t="shared" si="74"/>
        <v>1156.2</v>
      </c>
      <c r="AK50" s="26">
        <f t="shared" si="74"/>
        <v>802.53</v>
      </c>
      <c r="AL50" s="27">
        <f t="shared" si="74"/>
        <v>1958.73</v>
      </c>
      <c r="AM50" s="26">
        <f t="shared" si="74"/>
        <v>10879.95</v>
      </c>
      <c r="AN50" s="30">
        <f t="shared" si="74"/>
        <v>10249.200000000003</v>
      </c>
      <c r="AO50" s="41">
        <f t="shared" si="74"/>
        <v>21129.119999999999</v>
      </c>
      <c r="AP50" s="26">
        <f t="shared" si="74"/>
        <v>346.1</v>
      </c>
      <c r="AQ50" s="26">
        <f t="shared" si="74"/>
        <v>470.78333333333336</v>
      </c>
      <c r="AR50" s="31">
        <f t="shared" si="74"/>
        <v>816.88333333333333</v>
      </c>
      <c r="AS50" s="26">
        <v>6279.9500000000007</v>
      </c>
      <c r="AT50" s="26">
        <v>1261.4833333333333</v>
      </c>
      <c r="AU50" s="27">
        <v>7541.4333333333334</v>
      </c>
      <c r="AV50" s="26">
        <v>3328.333333333333</v>
      </c>
      <c r="AW50" s="26">
        <v>257.46666666666664</v>
      </c>
      <c r="AX50" s="27">
        <v>3585.8</v>
      </c>
      <c r="AY50" s="26">
        <v>5898.75</v>
      </c>
      <c r="AZ50" s="26">
        <v>1042.6500000000001</v>
      </c>
      <c r="BA50" s="27">
        <v>6941.4</v>
      </c>
      <c r="BB50" s="26">
        <v>3136.2666666666669</v>
      </c>
      <c r="BC50" s="26">
        <v>534.65</v>
      </c>
      <c r="BD50" s="27">
        <v>3670.916666666667</v>
      </c>
      <c r="BE50" s="26">
        <v>18643.3</v>
      </c>
      <c r="BF50" s="26">
        <v>3096.2500000000005</v>
      </c>
      <c r="BG50" s="31">
        <v>21739.55</v>
      </c>
      <c r="BH50" s="26">
        <f>SUM(BH48:BH49)</f>
        <v>29869.350000000002</v>
      </c>
      <c r="BI50" s="26">
        <f>SUM(BI48:BI49)</f>
        <v>13816.233333333335</v>
      </c>
      <c r="BJ50" s="31">
        <f>SUM(BJ48:BJ49)</f>
        <v>43685.583333333343</v>
      </c>
    </row>
    <row r="51" spans="1:62" s="117" customFormat="1" x14ac:dyDescent="0.2">
      <c r="A51" s="99" t="s">
        <v>115</v>
      </c>
      <c r="B51" s="114" t="s">
        <v>70</v>
      </c>
      <c r="C51" s="11">
        <v>426.06666666666666</v>
      </c>
      <c r="D51" s="19">
        <v>378.53333333333336</v>
      </c>
      <c r="E51" s="13">
        <v>804.6</v>
      </c>
      <c r="F51" s="19">
        <v>566.13333333333333</v>
      </c>
      <c r="G51" s="19">
        <v>842.33333333333337</v>
      </c>
      <c r="H51" s="13">
        <v>1408.4666666666667</v>
      </c>
      <c r="I51" s="19">
        <v>1441.3333333333333</v>
      </c>
      <c r="J51" s="19">
        <v>1708.8</v>
      </c>
      <c r="K51" s="13">
        <v>3150.1333333333332</v>
      </c>
      <c r="L51" s="19">
        <v>908.93333333333328</v>
      </c>
      <c r="M51" s="19">
        <v>957.26666666666665</v>
      </c>
      <c r="N51" s="13">
        <v>1866.2</v>
      </c>
      <c r="O51" s="19">
        <v>1383.8</v>
      </c>
      <c r="P51" s="19">
        <v>1123</v>
      </c>
      <c r="Q51" s="13">
        <v>2506.8000000000002</v>
      </c>
      <c r="R51" s="19">
        <v>677.13333333333333</v>
      </c>
      <c r="S51" s="19">
        <v>546.6</v>
      </c>
      <c r="T51" s="13">
        <v>1223.7333333333333</v>
      </c>
      <c r="U51" s="19">
        <v>1494.7333333333333</v>
      </c>
      <c r="V51" s="19">
        <v>1331.7333333333333</v>
      </c>
      <c r="W51" s="13">
        <v>2826.4666666666667</v>
      </c>
      <c r="X51" s="19">
        <v>360.53333333333336</v>
      </c>
      <c r="Y51" s="19">
        <v>321.60000000000002</v>
      </c>
      <c r="Z51" s="13">
        <v>682.13333333333333</v>
      </c>
      <c r="AA51" s="19">
        <v>1069.8</v>
      </c>
      <c r="AB51" s="19">
        <v>1112.8333333333333</v>
      </c>
      <c r="AC51" s="13">
        <v>2182.6333333333332</v>
      </c>
      <c r="AD51" s="19">
        <v>416.6</v>
      </c>
      <c r="AE51" s="19">
        <v>340.33333333333331</v>
      </c>
      <c r="AF51" s="13">
        <v>756.93333333333328</v>
      </c>
      <c r="AG51" s="19">
        <v>836.26666666666665</v>
      </c>
      <c r="AH51" s="19">
        <v>796.6</v>
      </c>
      <c r="AI51" s="13">
        <v>1632.8666666666666</v>
      </c>
      <c r="AJ51" s="19">
        <v>1163.6666666666667</v>
      </c>
      <c r="AK51" s="19">
        <v>781.73333333333335</v>
      </c>
      <c r="AL51" s="13">
        <v>1945.4</v>
      </c>
      <c r="AM51" s="19">
        <v>10745</v>
      </c>
      <c r="AN51" s="23">
        <v>10241.366666666669</v>
      </c>
      <c r="AO51" s="37">
        <v>20986.366666666669</v>
      </c>
      <c r="AP51" s="122">
        <v>439.86666666666667</v>
      </c>
      <c r="AQ51" s="19">
        <v>461.46666666666664</v>
      </c>
      <c r="AR51" s="17">
        <v>901.33333333333337</v>
      </c>
      <c r="AS51" s="19">
        <v>6147.6</v>
      </c>
      <c r="AT51" s="19">
        <v>699.9</v>
      </c>
      <c r="AU51" s="13">
        <v>6847.5</v>
      </c>
      <c r="AV51" s="12">
        <v>3152.8333333333335</v>
      </c>
      <c r="AW51" s="12">
        <v>221.46666666666667</v>
      </c>
      <c r="AX51" s="13">
        <v>3374.3</v>
      </c>
      <c r="AY51" s="19">
        <v>5232.9333333333334</v>
      </c>
      <c r="AZ51" s="19">
        <v>504.03333333333336</v>
      </c>
      <c r="BA51" s="13">
        <v>5736.9666666666662</v>
      </c>
      <c r="BB51" s="19">
        <v>2928.6333333333332</v>
      </c>
      <c r="BC51" s="19">
        <v>236.96666666666667</v>
      </c>
      <c r="BD51" s="13">
        <v>3165.6</v>
      </c>
      <c r="BE51" s="12">
        <v>17462</v>
      </c>
      <c r="BF51" s="12">
        <v>1662.3666666666668</v>
      </c>
      <c r="BG51" s="17">
        <v>19124.366666666665</v>
      </c>
      <c r="BH51" s="11">
        <f>SUM(AM51,AP51,BE51)</f>
        <v>28646.866666666669</v>
      </c>
      <c r="BI51" s="12">
        <f>SUM(AN51,AQ51,BF51)</f>
        <v>12365.200000000003</v>
      </c>
      <c r="BJ51" s="17">
        <f>SUM(BH51:BI51)</f>
        <v>41012.066666666673</v>
      </c>
    </row>
    <row r="52" spans="1:62" s="117" customFormat="1" x14ac:dyDescent="0.2">
      <c r="A52" s="1"/>
      <c r="B52" s="115" t="s">
        <v>69</v>
      </c>
      <c r="C52" s="19">
        <v>0</v>
      </c>
      <c r="D52" s="19">
        <v>0</v>
      </c>
      <c r="E52" s="20">
        <v>0</v>
      </c>
      <c r="F52" s="19">
        <v>0</v>
      </c>
      <c r="G52" s="19">
        <v>0</v>
      </c>
      <c r="H52" s="20">
        <v>0</v>
      </c>
      <c r="I52" s="19">
        <v>0</v>
      </c>
      <c r="J52" s="19">
        <v>0</v>
      </c>
      <c r="K52" s="20">
        <v>0</v>
      </c>
      <c r="L52" s="19">
        <v>0</v>
      </c>
      <c r="M52" s="19">
        <v>0</v>
      </c>
      <c r="N52" s="20">
        <v>0</v>
      </c>
      <c r="O52" s="19">
        <v>0</v>
      </c>
      <c r="P52" s="19">
        <v>0</v>
      </c>
      <c r="Q52" s="20">
        <v>0</v>
      </c>
      <c r="R52" s="19">
        <v>0</v>
      </c>
      <c r="S52" s="19">
        <v>0</v>
      </c>
      <c r="T52" s="20">
        <v>0</v>
      </c>
      <c r="U52" s="19">
        <v>0</v>
      </c>
      <c r="V52" s="19">
        <v>0</v>
      </c>
      <c r="W52" s="20">
        <v>0</v>
      </c>
      <c r="X52" s="19">
        <v>0</v>
      </c>
      <c r="Y52" s="19">
        <v>0</v>
      </c>
      <c r="Z52" s="20">
        <v>0</v>
      </c>
      <c r="AA52" s="19">
        <v>0</v>
      </c>
      <c r="AB52" s="19">
        <v>0</v>
      </c>
      <c r="AC52" s="20">
        <v>0</v>
      </c>
      <c r="AD52" s="19">
        <v>0</v>
      </c>
      <c r="AE52" s="19">
        <v>0</v>
      </c>
      <c r="AF52" s="20">
        <v>0</v>
      </c>
      <c r="AG52" s="19">
        <v>0</v>
      </c>
      <c r="AH52" s="19">
        <v>0</v>
      </c>
      <c r="AI52" s="20">
        <v>0</v>
      </c>
      <c r="AJ52" s="19">
        <v>0</v>
      </c>
      <c r="AK52" s="19">
        <v>0</v>
      </c>
      <c r="AL52" s="20">
        <v>0</v>
      </c>
      <c r="AM52" s="19">
        <v>0</v>
      </c>
      <c r="AN52" s="23">
        <v>0</v>
      </c>
      <c r="AO52" s="39">
        <v>0</v>
      </c>
      <c r="AP52" s="121">
        <v>11.25</v>
      </c>
      <c r="AQ52" s="19">
        <v>30.5</v>
      </c>
      <c r="AR52" s="24">
        <v>41.75</v>
      </c>
      <c r="AS52" s="19">
        <v>463.58333333333331</v>
      </c>
      <c r="AT52" s="19">
        <v>515.20833333333337</v>
      </c>
      <c r="AU52" s="20">
        <v>978.79166666666663</v>
      </c>
      <c r="AV52" s="19">
        <v>64.083333333333329</v>
      </c>
      <c r="AW52" s="19">
        <v>28.541666666666668</v>
      </c>
      <c r="AX52" s="20">
        <v>92.625</v>
      </c>
      <c r="AY52" s="19">
        <v>818.79166666666663</v>
      </c>
      <c r="AZ52" s="19">
        <v>479.83333333333331</v>
      </c>
      <c r="BA52" s="20">
        <v>1298.625</v>
      </c>
      <c r="BB52" s="19">
        <v>68.5</v>
      </c>
      <c r="BC52" s="19">
        <v>255.5</v>
      </c>
      <c r="BD52" s="20">
        <v>324</v>
      </c>
      <c r="BE52" s="19">
        <v>1414.9583333333333</v>
      </c>
      <c r="BF52" s="19">
        <v>1279.0833333333333</v>
      </c>
      <c r="BG52" s="24">
        <v>2694.0416666666665</v>
      </c>
      <c r="BH52" s="18">
        <f>SUM(AM52,AP52,BE52)</f>
        <v>1426.2083333333333</v>
      </c>
      <c r="BI52" s="19">
        <f>SUM(AN52,AQ52,BF52)</f>
        <v>1309.5833333333333</v>
      </c>
      <c r="BJ52" s="24">
        <f>SUM(BH52:BI52)</f>
        <v>2735.7916666666665</v>
      </c>
    </row>
    <row r="53" spans="1:62" s="117" customFormat="1" x14ac:dyDescent="0.2">
      <c r="A53" s="53"/>
      <c r="B53" s="116" t="s">
        <v>79</v>
      </c>
      <c r="C53" s="25">
        <f t="shared" ref="C53:BG53" si="75">SUM(C51:C52)</f>
        <v>426.06666666666666</v>
      </c>
      <c r="D53" s="26">
        <f t="shared" si="75"/>
        <v>378.53333333333336</v>
      </c>
      <c r="E53" s="27">
        <f t="shared" si="75"/>
        <v>804.6</v>
      </c>
      <c r="F53" s="26">
        <f t="shared" si="75"/>
        <v>566.13333333333333</v>
      </c>
      <c r="G53" s="26">
        <f t="shared" si="75"/>
        <v>842.33333333333337</v>
      </c>
      <c r="H53" s="27">
        <f t="shared" si="75"/>
        <v>1408.4666666666667</v>
      </c>
      <c r="I53" s="26">
        <f t="shared" si="75"/>
        <v>1441.3333333333333</v>
      </c>
      <c r="J53" s="26">
        <f t="shared" si="75"/>
        <v>1708.8</v>
      </c>
      <c r="K53" s="27">
        <f t="shared" si="75"/>
        <v>3150.1333333333332</v>
      </c>
      <c r="L53" s="26">
        <f t="shared" si="75"/>
        <v>908.93333333333328</v>
      </c>
      <c r="M53" s="26">
        <f t="shared" si="75"/>
        <v>957.26666666666665</v>
      </c>
      <c r="N53" s="27">
        <f t="shared" si="75"/>
        <v>1866.2</v>
      </c>
      <c r="O53" s="26">
        <f t="shared" si="75"/>
        <v>1383.8</v>
      </c>
      <c r="P53" s="26">
        <f t="shared" si="75"/>
        <v>1123</v>
      </c>
      <c r="Q53" s="27">
        <f t="shared" si="75"/>
        <v>2506.8000000000002</v>
      </c>
      <c r="R53" s="26">
        <f t="shared" si="75"/>
        <v>677.13333333333333</v>
      </c>
      <c r="S53" s="26">
        <f t="shared" si="75"/>
        <v>546.6</v>
      </c>
      <c r="T53" s="27">
        <f t="shared" si="75"/>
        <v>1223.7333333333333</v>
      </c>
      <c r="U53" s="26">
        <f t="shared" si="75"/>
        <v>1494.7333333333333</v>
      </c>
      <c r="V53" s="26">
        <f t="shared" si="75"/>
        <v>1331.7333333333333</v>
      </c>
      <c r="W53" s="27">
        <f t="shared" si="75"/>
        <v>2826.4666666666667</v>
      </c>
      <c r="X53" s="26">
        <f t="shared" si="75"/>
        <v>360.53333333333336</v>
      </c>
      <c r="Y53" s="26">
        <f t="shared" si="75"/>
        <v>321.60000000000002</v>
      </c>
      <c r="Z53" s="27">
        <f t="shared" si="75"/>
        <v>682.13333333333333</v>
      </c>
      <c r="AA53" s="26">
        <f t="shared" si="75"/>
        <v>1069.8</v>
      </c>
      <c r="AB53" s="26">
        <f t="shared" si="75"/>
        <v>1112.8333333333333</v>
      </c>
      <c r="AC53" s="27">
        <f t="shared" si="75"/>
        <v>2182.6333333333332</v>
      </c>
      <c r="AD53" s="26">
        <f t="shared" si="75"/>
        <v>416.6</v>
      </c>
      <c r="AE53" s="26">
        <f t="shared" si="75"/>
        <v>340.33333333333331</v>
      </c>
      <c r="AF53" s="27">
        <f t="shared" si="75"/>
        <v>756.93333333333328</v>
      </c>
      <c r="AG53" s="26">
        <f t="shared" si="75"/>
        <v>836.26666666666665</v>
      </c>
      <c r="AH53" s="26">
        <f t="shared" si="75"/>
        <v>796.6</v>
      </c>
      <c r="AI53" s="27">
        <f t="shared" si="75"/>
        <v>1632.8666666666666</v>
      </c>
      <c r="AJ53" s="26">
        <f t="shared" si="75"/>
        <v>1163.6666666666667</v>
      </c>
      <c r="AK53" s="26">
        <f t="shared" si="75"/>
        <v>781.73333333333335</v>
      </c>
      <c r="AL53" s="27">
        <f t="shared" si="75"/>
        <v>1945.4</v>
      </c>
      <c r="AM53" s="26">
        <f t="shared" si="75"/>
        <v>10745</v>
      </c>
      <c r="AN53" s="30">
        <f t="shared" si="75"/>
        <v>10241.366666666669</v>
      </c>
      <c r="AO53" s="41">
        <f t="shared" si="75"/>
        <v>20986.366666666669</v>
      </c>
      <c r="AP53" s="123">
        <f>SUM(AP51:AP51)</f>
        <v>439.86666666666667</v>
      </c>
      <c r="AQ53" s="26">
        <f t="shared" si="75"/>
        <v>491.96666666666664</v>
      </c>
      <c r="AR53" s="31">
        <f t="shared" si="75"/>
        <v>943.08333333333337</v>
      </c>
      <c r="AS53" s="26">
        <f t="shared" si="75"/>
        <v>6611.1833333333334</v>
      </c>
      <c r="AT53" s="26">
        <f t="shared" si="75"/>
        <v>1215.1083333333333</v>
      </c>
      <c r="AU53" s="27">
        <f t="shared" si="75"/>
        <v>7826.291666666667</v>
      </c>
      <c r="AV53" s="26">
        <f t="shared" si="75"/>
        <v>3216.916666666667</v>
      </c>
      <c r="AW53" s="26">
        <f t="shared" si="75"/>
        <v>250.00833333333333</v>
      </c>
      <c r="AX53" s="27">
        <f t="shared" si="75"/>
        <v>3466.9250000000002</v>
      </c>
      <c r="AY53" s="26">
        <f t="shared" si="75"/>
        <v>6051.7250000000004</v>
      </c>
      <c r="AZ53" s="26">
        <f t="shared" si="75"/>
        <v>983.86666666666667</v>
      </c>
      <c r="BA53" s="27">
        <f t="shared" si="75"/>
        <v>7035.5916666666662</v>
      </c>
      <c r="BB53" s="27">
        <f>SUM(BB51:BB52)</f>
        <v>2997.1333333333332</v>
      </c>
      <c r="BC53" s="26">
        <f t="shared" si="75"/>
        <v>492.4666666666667</v>
      </c>
      <c r="BD53" s="27">
        <f t="shared" si="75"/>
        <v>3489.6</v>
      </c>
      <c r="BE53" s="26">
        <f t="shared" si="75"/>
        <v>18876.958333333332</v>
      </c>
      <c r="BF53" s="26">
        <f t="shared" si="75"/>
        <v>2941.45</v>
      </c>
      <c r="BG53" s="31">
        <f t="shared" si="75"/>
        <v>21818.408333333333</v>
      </c>
      <c r="BH53" s="26">
        <f>SUM(BH51:BH52)</f>
        <v>30073.075000000001</v>
      </c>
      <c r="BI53" s="26">
        <f t="shared" ref="BI53:BJ53" si="76">SUM(BI51:BI52)</f>
        <v>13674.783333333336</v>
      </c>
      <c r="BJ53" s="26">
        <f t="shared" si="76"/>
        <v>43747.858333333337</v>
      </c>
    </row>
    <row r="54" spans="1:62" s="117" customFormat="1" x14ac:dyDescent="0.2">
      <c r="B54" s="118"/>
      <c r="C54" s="119"/>
      <c r="D54" s="119"/>
      <c r="E54" s="119"/>
      <c r="F54" s="119"/>
      <c r="G54" s="119"/>
      <c r="H54" s="119"/>
      <c r="I54" s="119"/>
      <c r="J54" s="119"/>
      <c r="K54" s="119"/>
      <c r="L54" s="119"/>
      <c r="M54" s="119"/>
      <c r="N54" s="119"/>
      <c r="O54" s="119"/>
      <c r="P54" s="119"/>
      <c r="Q54" s="119"/>
      <c r="R54" s="119"/>
      <c r="S54" s="119"/>
      <c r="T54" s="119"/>
      <c r="U54" s="119"/>
      <c r="V54" s="119"/>
      <c r="W54" s="119"/>
      <c r="X54" s="119"/>
      <c r="Y54" s="119"/>
      <c r="Z54" s="119"/>
      <c r="AA54" s="119"/>
      <c r="AB54" s="119"/>
      <c r="AC54" s="119"/>
      <c r="AD54" s="119"/>
      <c r="AE54" s="119"/>
      <c r="AF54" s="119"/>
      <c r="AG54" s="119"/>
      <c r="AH54" s="119"/>
      <c r="AI54" s="119"/>
      <c r="AJ54" s="119"/>
      <c r="AK54" s="119"/>
      <c r="AL54" s="119"/>
      <c r="AM54" s="119"/>
      <c r="AN54" s="120"/>
      <c r="AO54" s="120"/>
      <c r="AP54" s="119"/>
      <c r="AQ54" s="119"/>
      <c r="AR54" s="119"/>
      <c r="AS54" s="119"/>
      <c r="AT54" s="119"/>
      <c r="AU54" s="119"/>
      <c r="AV54" s="119"/>
      <c r="AW54" s="119"/>
      <c r="AX54" s="119"/>
      <c r="AY54" s="119"/>
      <c r="AZ54" s="119"/>
      <c r="BA54" s="119"/>
      <c r="BB54" s="119"/>
      <c r="BC54" s="119"/>
      <c r="BD54" s="119"/>
      <c r="BE54" s="119"/>
      <c r="BF54" s="119"/>
      <c r="BG54" s="119"/>
      <c r="BH54" s="119"/>
      <c r="BI54" s="119"/>
      <c r="BJ54" s="119"/>
    </row>
    <row r="55" spans="1:62" ht="14.25" customHeight="1" x14ac:dyDescent="0.2">
      <c r="C55" s="142" t="s">
        <v>97</v>
      </c>
      <c r="D55" s="142"/>
      <c r="E55" s="142"/>
      <c r="F55" s="142"/>
      <c r="G55" s="142"/>
      <c r="H55" s="142"/>
      <c r="I55" s="142"/>
      <c r="J55" s="142"/>
      <c r="K55" s="142"/>
      <c r="L55" s="142"/>
      <c r="M55" s="142"/>
      <c r="N55" s="142"/>
      <c r="O55" s="142"/>
      <c r="P55" s="142"/>
      <c r="Q55" s="142"/>
      <c r="R55" s="142"/>
      <c r="S55" s="142"/>
      <c r="T55" s="142"/>
    </row>
    <row r="56" spans="1:62" ht="14.25" customHeight="1" x14ac:dyDescent="0.2">
      <c r="P56" s="1" t="s">
        <v>93</v>
      </c>
    </row>
    <row r="57" spans="1:62" ht="14.25" customHeight="1" x14ac:dyDescent="0.2">
      <c r="C57" s="97" t="s">
        <v>116</v>
      </c>
      <c r="D57" s="98"/>
      <c r="E57" s="98"/>
      <c r="F57" s="98"/>
      <c r="G57" s="98"/>
      <c r="H57" s="98"/>
      <c r="I57" s="98"/>
      <c r="J57" s="98"/>
      <c r="K57" s="98"/>
      <c r="L57" s="98"/>
      <c r="M57" s="98"/>
      <c r="N57" s="98"/>
      <c r="O57" s="98"/>
      <c r="P57" s="98"/>
      <c r="Q57" s="98"/>
    </row>
    <row r="58" spans="1:62" ht="14.25" customHeight="1" x14ac:dyDescent="0.2">
      <c r="C58" s="135" t="s">
        <v>105</v>
      </c>
      <c r="D58" s="135"/>
      <c r="E58" s="135"/>
      <c r="F58" s="135"/>
      <c r="G58" s="135"/>
      <c r="H58" s="135"/>
      <c r="I58" s="135"/>
      <c r="J58" s="135"/>
      <c r="K58" s="135"/>
      <c r="L58" s="135"/>
      <c r="M58" s="135"/>
      <c r="N58" s="135"/>
      <c r="O58" s="135"/>
      <c r="P58" s="135"/>
      <c r="Q58" s="135"/>
    </row>
    <row r="59" spans="1:62" ht="14.25" customHeight="1" x14ac:dyDescent="0.2"/>
    <row r="60" spans="1:62" x14ac:dyDescent="0.2">
      <c r="AV60" s="7"/>
    </row>
  </sheetData>
  <mergeCells count="28">
    <mergeCell ref="A1:BJ1"/>
    <mergeCell ref="A2:BJ2"/>
    <mergeCell ref="AP4:AR4"/>
    <mergeCell ref="C55:T55"/>
    <mergeCell ref="BE4:BG4"/>
    <mergeCell ref="AY4:BA4"/>
    <mergeCell ref="AV4:AX4"/>
    <mergeCell ref="AS4:AU4"/>
    <mergeCell ref="AD4:AF4"/>
    <mergeCell ref="AG4:AI4"/>
    <mergeCell ref="AM4:AO4"/>
    <mergeCell ref="AJ4:AL4"/>
    <mergeCell ref="AA4:AC4"/>
    <mergeCell ref="C3:AO3"/>
    <mergeCell ref="BH4:BJ4"/>
    <mergeCell ref="BH3:BJ3"/>
    <mergeCell ref="C58:Q58"/>
    <mergeCell ref="C4:E4"/>
    <mergeCell ref="F4:H4"/>
    <mergeCell ref="I4:K4"/>
    <mergeCell ref="L4:N4"/>
    <mergeCell ref="O4:Q4"/>
    <mergeCell ref="R4:T4"/>
    <mergeCell ref="U4:W4"/>
    <mergeCell ref="AS3:BG3"/>
    <mergeCell ref="BB4:BD4"/>
    <mergeCell ref="X4:Z4"/>
    <mergeCell ref="AP3:AR3"/>
  </mergeCells>
  <phoneticPr fontId="13" type="noConversion"/>
  <pageMargins left="0.7" right="0.7" top="0.75" bottom="0.75" header="0.3" footer="0.3"/>
  <pageSetup scale="22" orientation="landscape" r:id="rId1"/>
  <ignoredErrors>
    <ignoredError sqref="BE29:BG29 BH29:BJ29 AU38 AX38 BA38 BD38:BJ38 AR38 BE32:BJ32" formula="1"/>
    <ignoredError sqref="AR37 AR40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J65"/>
  <sheetViews>
    <sheetView workbookViewId="0">
      <selection activeCell="A3" sqref="A3"/>
    </sheetView>
  </sheetViews>
  <sheetFormatPr defaultColWidth="9.140625" defaultRowHeight="12.75" x14ac:dyDescent="0.2"/>
  <cols>
    <col min="1" max="1" width="11.42578125" style="44" customWidth="1"/>
    <col min="2" max="2" width="5.28515625" style="1" bestFit="1" customWidth="1"/>
    <col min="3" max="38" width="7.7109375" style="1" customWidth="1"/>
    <col min="39" max="41" width="8.7109375" style="1" customWidth="1"/>
    <col min="42" max="56" width="7.7109375" style="1" customWidth="1"/>
    <col min="57" max="62" width="8.7109375" style="1" customWidth="1"/>
    <col min="63" max="16384" width="9.140625" style="1"/>
  </cols>
  <sheetData>
    <row r="1" spans="1:62" s="111" customFormat="1" ht="15.75" x14ac:dyDescent="0.25">
      <c r="A1" s="137" t="s">
        <v>98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137"/>
      <c r="Z1" s="137"/>
      <c r="AA1" s="137"/>
      <c r="AB1" s="137"/>
      <c r="AC1" s="137"/>
      <c r="AD1" s="137"/>
      <c r="AE1" s="137"/>
      <c r="AF1" s="137"/>
      <c r="AG1" s="137"/>
      <c r="AH1" s="137"/>
      <c r="AI1" s="137"/>
      <c r="AJ1" s="137"/>
      <c r="AK1" s="137"/>
      <c r="AL1" s="137"/>
      <c r="AM1" s="137"/>
      <c r="AN1" s="137"/>
      <c r="AO1" s="137"/>
      <c r="AP1" s="137"/>
      <c r="AQ1" s="137"/>
      <c r="AR1" s="137"/>
      <c r="AS1" s="137"/>
      <c r="AT1" s="137"/>
      <c r="AU1" s="137"/>
      <c r="AV1" s="137"/>
      <c r="AW1" s="137"/>
      <c r="AX1" s="137"/>
      <c r="AY1" s="137"/>
      <c r="AZ1" s="137"/>
      <c r="BA1" s="137"/>
      <c r="BB1" s="137"/>
      <c r="BC1" s="137"/>
      <c r="BD1" s="137"/>
      <c r="BE1" s="137"/>
      <c r="BF1" s="137"/>
      <c r="BG1" s="137"/>
      <c r="BH1" s="137"/>
      <c r="BI1" s="137"/>
      <c r="BJ1" s="137"/>
    </row>
    <row r="2" spans="1:62" s="112" customFormat="1" x14ac:dyDescent="0.2">
      <c r="A2" s="138" t="s">
        <v>90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8"/>
      <c r="AF2" s="138"/>
      <c r="AG2" s="138"/>
      <c r="AH2" s="138"/>
      <c r="AI2" s="138"/>
      <c r="AJ2" s="138"/>
      <c r="AK2" s="138"/>
      <c r="AL2" s="138"/>
      <c r="AM2" s="138"/>
      <c r="AN2" s="138"/>
      <c r="AO2" s="138"/>
      <c r="AP2" s="138"/>
      <c r="AQ2" s="138"/>
      <c r="AR2" s="138"/>
      <c r="AS2" s="138"/>
      <c r="AT2" s="138"/>
      <c r="AU2" s="138"/>
      <c r="AV2" s="138"/>
      <c r="AW2" s="138"/>
      <c r="AX2" s="138"/>
      <c r="AY2" s="138"/>
      <c r="AZ2" s="138"/>
      <c r="BA2" s="138"/>
      <c r="BB2" s="138"/>
      <c r="BC2" s="138"/>
      <c r="BD2" s="138"/>
      <c r="BE2" s="138"/>
      <c r="BF2" s="138"/>
      <c r="BG2" s="138"/>
      <c r="BH2" s="138"/>
      <c r="BI2" s="138"/>
      <c r="BJ2" s="138"/>
    </row>
    <row r="3" spans="1:62" s="32" customFormat="1" ht="15" customHeight="1" x14ac:dyDescent="0.25">
      <c r="A3" s="147"/>
      <c r="B3" s="149"/>
      <c r="C3" s="132" t="s">
        <v>117</v>
      </c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133"/>
      <c r="Z3" s="133"/>
      <c r="AA3" s="133"/>
      <c r="AB3" s="133"/>
      <c r="AC3" s="133"/>
      <c r="AD3" s="133"/>
      <c r="AE3" s="133"/>
      <c r="AF3" s="133"/>
      <c r="AG3" s="133"/>
      <c r="AH3" s="133"/>
      <c r="AI3" s="133"/>
      <c r="AJ3" s="133"/>
      <c r="AK3" s="133"/>
      <c r="AL3" s="133"/>
      <c r="AM3" s="133"/>
      <c r="AN3" s="133"/>
      <c r="AO3" s="134"/>
      <c r="AP3" s="136"/>
      <c r="AQ3" s="125"/>
      <c r="AR3" s="146"/>
      <c r="AS3" s="127" t="s">
        <v>0</v>
      </c>
      <c r="AT3" s="128"/>
      <c r="AU3" s="128"/>
      <c r="AV3" s="128"/>
      <c r="AW3" s="128"/>
      <c r="AX3" s="128"/>
      <c r="AY3" s="128"/>
      <c r="AZ3" s="128"/>
      <c r="BA3" s="128"/>
      <c r="BB3" s="128"/>
      <c r="BC3" s="128"/>
      <c r="BD3" s="128"/>
      <c r="BE3" s="128"/>
      <c r="BF3" s="128"/>
      <c r="BG3" s="128"/>
      <c r="BH3" s="127" t="s">
        <v>91</v>
      </c>
      <c r="BI3" s="128"/>
      <c r="BJ3" s="145"/>
    </row>
    <row r="4" spans="1:62" s="2" customFormat="1" x14ac:dyDescent="0.2">
      <c r="A4" s="148"/>
      <c r="B4" s="152"/>
      <c r="C4" s="136" t="s">
        <v>1</v>
      </c>
      <c r="D4" s="125"/>
      <c r="E4" s="126"/>
      <c r="F4" s="124" t="s">
        <v>2</v>
      </c>
      <c r="G4" s="125"/>
      <c r="H4" s="125"/>
      <c r="I4" s="124" t="s">
        <v>3</v>
      </c>
      <c r="J4" s="125"/>
      <c r="K4" s="125"/>
      <c r="L4" s="124" t="s">
        <v>4</v>
      </c>
      <c r="M4" s="125"/>
      <c r="N4" s="125"/>
      <c r="O4" s="124" t="s">
        <v>5</v>
      </c>
      <c r="P4" s="125"/>
      <c r="Q4" s="125"/>
      <c r="R4" s="124" t="s">
        <v>6</v>
      </c>
      <c r="S4" s="125"/>
      <c r="T4" s="126"/>
      <c r="U4" s="124" t="s">
        <v>7</v>
      </c>
      <c r="V4" s="125"/>
      <c r="W4" s="126"/>
      <c r="X4" s="124" t="s">
        <v>78</v>
      </c>
      <c r="Y4" s="125"/>
      <c r="Z4" s="126"/>
      <c r="AA4" s="124" t="s">
        <v>8</v>
      </c>
      <c r="AB4" s="125"/>
      <c r="AC4" s="126"/>
      <c r="AD4" s="125" t="s">
        <v>95</v>
      </c>
      <c r="AE4" s="125"/>
      <c r="AF4" s="125"/>
      <c r="AG4" s="125" t="s">
        <v>9</v>
      </c>
      <c r="AH4" s="125"/>
      <c r="AI4" s="125"/>
      <c r="AJ4" s="124" t="s">
        <v>10</v>
      </c>
      <c r="AK4" s="125"/>
      <c r="AL4" s="126"/>
      <c r="AM4" s="124" t="s">
        <v>82</v>
      </c>
      <c r="AN4" s="125"/>
      <c r="AO4" s="125"/>
      <c r="AP4" s="139" t="s">
        <v>83</v>
      </c>
      <c r="AQ4" s="140"/>
      <c r="AR4" s="141"/>
      <c r="AS4" s="144" t="s">
        <v>11</v>
      </c>
      <c r="AT4" s="130"/>
      <c r="AU4" s="131"/>
      <c r="AV4" s="129" t="s">
        <v>12</v>
      </c>
      <c r="AW4" s="130"/>
      <c r="AX4" s="131"/>
      <c r="AY4" s="129" t="s">
        <v>13</v>
      </c>
      <c r="AZ4" s="130"/>
      <c r="BA4" s="131"/>
      <c r="BB4" s="129" t="s">
        <v>14</v>
      </c>
      <c r="BC4" s="130"/>
      <c r="BD4" s="131"/>
      <c r="BE4" s="129" t="s">
        <v>84</v>
      </c>
      <c r="BF4" s="130"/>
      <c r="BG4" s="143"/>
      <c r="BH4" s="144" t="s">
        <v>79</v>
      </c>
      <c r="BI4" s="130"/>
      <c r="BJ4" s="143"/>
    </row>
    <row r="5" spans="1:62" s="6" customFormat="1" ht="15" customHeight="1" x14ac:dyDescent="0.2">
      <c r="A5" s="150"/>
      <c r="B5" s="151"/>
      <c r="C5" s="8" t="s">
        <v>76</v>
      </c>
      <c r="D5" s="4" t="s">
        <v>77</v>
      </c>
      <c r="E5" s="5" t="s">
        <v>79</v>
      </c>
      <c r="F5" s="3" t="s">
        <v>76</v>
      </c>
      <c r="G5" s="4" t="s">
        <v>77</v>
      </c>
      <c r="H5" s="5" t="s">
        <v>79</v>
      </c>
      <c r="I5" s="3" t="s">
        <v>76</v>
      </c>
      <c r="J5" s="4" t="s">
        <v>77</v>
      </c>
      <c r="K5" s="5" t="s">
        <v>79</v>
      </c>
      <c r="L5" s="3" t="s">
        <v>76</v>
      </c>
      <c r="M5" s="4" t="s">
        <v>77</v>
      </c>
      <c r="N5" s="5" t="s">
        <v>79</v>
      </c>
      <c r="O5" s="3" t="s">
        <v>76</v>
      </c>
      <c r="P5" s="4" t="s">
        <v>77</v>
      </c>
      <c r="Q5" s="5" t="s">
        <v>79</v>
      </c>
      <c r="R5" s="3" t="s">
        <v>76</v>
      </c>
      <c r="S5" s="4" t="s">
        <v>77</v>
      </c>
      <c r="T5" s="5" t="s">
        <v>79</v>
      </c>
      <c r="U5" s="3" t="s">
        <v>76</v>
      </c>
      <c r="V5" s="4" t="s">
        <v>77</v>
      </c>
      <c r="W5" s="5" t="s">
        <v>79</v>
      </c>
      <c r="X5" s="3" t="s">
        <v>76</v>
      </c>
      <c r="Y5" s="4" t="s">
        <v>77</v>
      </c>
      <c r="Z5" s="5" t="s">
        <v>79</v>
      </c>
      <c r="AA5" s="3" t="s">
        <v>76</v>
      </c>
      <c r="AB5" s="4" t="s">
        <v>77</v>
      </c>
      <c r="AC5" s="5" t="s">
        <v>79</v>
      </c>
      <c r="AD5" s="3" t="s">
        <v>76</v>
      </c>
      <c r="AE5" s="4" t="s">
        <v>77</v>
      </c>
      <c r="AF5" s="5" t="s">
        <v>79</v>
      </c>
      <c r="AG5" s="3" t="s">
        <v>76</v>
      </c>
      <c r="AH5" s="4" t="s">
        <v>77</v>
      </c>
      <c r="AI5" s="5" t="s">
        <v>79</v>
      </c>
      <c r="AJ5" s="3" t="s">
        <v>76</v>
      </c>
      <c r="AK5" s="4" t="s">
        <v>77</v>
      </c>
      <c r="AL5" s="5" t="s">
        <v>79</v>
      </c>
      <c r="AM5" s="3" t="s">
        <v>76</v>
      </c>
      <c r="AN5" s="4" t="s">
        <v>77</v>
      </c>
      <c r="AO5" s="4" t="s">
        <v>79</v>
      </c>
      <c r="AP5" s="10" t="str">
        <f>AM5</f>
        <v>FT</v>
      </c>
      <c r="AQ5" s="43" t="s">
        <v>77</v>
      </c>
      <c r="AR5" s="42" t="s">
        <v>79</v>
      </c>
      <c r="AS5" s="8" t="s">
        <v>76</v>
      </c>
      <c r="AT5" s="4" t="s">
        <v>77</v>
      </c>
      <c r="AU5" s="4" t="s">
        <v>79</v>
      </c>
      <c r="AV5" s="3" t="s">
        <v>76</v>
      </c>
      <c r="AW5" s="4" t="s">
        <v>77</v>
      </c>
      <c r="AX5" s="5" t="s">
        <v>79</v>
      </c>
      <c r="AY5" s="4" t="s">
        <v>76</v>
      </c>
      <c r="AZ5" s="4" t="s">
        <v>77</v>
      </c>
      <c r="BA5" s="5" t="s">
        <v>79</v>
      </c>
      <c r="BB5" s="4" t="str">
        <f>AY5</f>
        <v>FT</v>
      </c>
      <c r="BC5" s="4" t="str">
        <f t="shared" ref="BC5:BD5" si="0">AZ5</f>
        <v>PT</v>
      </c>
      <c r="BD5" s="4" t="str">
        <f t="shared" si="0"/>
        <v>Total</v>
      </c>
      <c r="BE5" s="3" t="s">
        <v>76</v>
      </c>
      <c r="BF5" s="4" t="s">
        <v>77</v>
      </c>
      <c r="BG5" s="9" t="s">
        <v>79</v>
      </c>
      <c r="BH5" s="8" t="s">
        <v>76</v>
      </c>
      <c r="BI5" s="4" t="s">
        <v>77</v>
      </c>
      <c r="BJ5" s="9" t="s">
        <v>79</v>
      </c>
    </row>
    <row r="6" spans="1:62" ht="17.25" customHeight="1" x14ac:dyDescent="0.2">
      <c r="A6" s="44" t="str">
        <f>Data!A22</f>
        <v>Spring 2009</v>
      </c>
      <c r="B6" s="45" t="str">
        <f>Data!B22</f>
        <v>UG</v>
      </c>
      <c r="C6" s="56">
        <f>Data!C22</f>
        <v>518.13333333333298</v>
      </c>
      <c r="D6" s="57">
        <f>Data!D22</f>
        <v>391.8</v>
      </c>
      <c r="E6" s="58">
        <f>Data!E22</f>
        <v>909.93333333333305</v>
      </c>
      <c r="F6" s="59">
        <f>Data!F22</f>
        <v>888.46666666666704</v>
      </c>
      <c r="G6" s="57">
        <f>Data!G22</f>
        <v>1317.13333333333</v>
      </c>
      <c r="H6" s="58">
        <f>Data!H22</f>
        <v>2205.6</v>
      </c>
      <c r="I6" s="59">
        <f>Data!I22</f>
        <v>1735.1</v>
      </c>
      <c r="J6" s="57">
        <f>Data!J22</f>
        <v>1710.4</v>
      </c>
      <c r="K6" s="58">
        <f>Data!K22</f>
        <v>3445.5</v>
      </c>
      <c r="L6" s="59">
        <f>Data!L22</f>
        <v>1516.7333333333299</v>
      </c>
      <c r="M6" s="57">
        <f>Data!M22</f>
        <v>1361.8</v>
      </c>
      <c r="N6" s="58">
        <f>Data!N22</f>
        <v>2878.5333333333301</v>
      </c>
      <c r="O6" s="59">
        <f>Data!O22</f>
        <v>2372.4</v>
      </c>
      <c r="P6" s="57">
        <f>Data!P22</f>
        <v>1544.93333333333</v>
      </c>
      <c r="Q6" s="58">
        <f>Data!Q22</f>
        <v>3917.3333333333298</v>
      </c>
      <c r="R6" s="59">
        <f>Data!R22</f>
        <v>807.53333333333296</v>
      </c>
      <c r="S6" s="57">
        <f>Data!S22</f>
        <v>653.73333333333301</v>
      </c>
      <c r="T6" s="58">
        <f>Data!T22</f>
        <v>1461.2666666666701</v>
      </c>
      <c r="U6" s="59">
        <f>Data!U22</f>
        <v>1944.13333333333</v>
      </c>
      <c r="V6" s="57">
        <f>Data!V22</f>
        <v>1512.5333333333299</v>
      </c>
      <c r="W6" s="58">
        <f>Data!W22</f>
        <v>3456.6666666666702</v>
      </c>
      <c r="X6" s="59">
        <f>Data!X22</f>
        <v>423.73333333333301</v>
      </c>
      <c r="Y6" s="57">
        <f>Data!Y22</f>
        <v>332.33333333333297</v>
      </c>
      <c r="Z6" s="58">
        <f>Data!Z22</f>
        <v>756.06666666666695</v>
      </c>
      <c r="AA6" s="59">
        <f>Data!AA22</f>
        <v>1969.3333333333301</v>
      </c>
      <c r="AB6" s="57">
        <f>Data!AB22</f>
        <v>1517.4666666666701</v>
      </c>
      <c r="AC6" s="58">
        <f>Data!AC22</f>
        <v>3486.8</v>
      </c>
      <c r="AD6" s="59">
        <f>Data!AD22</f>
        <v>513.73333333333301</v>
      </c>
      <c r="AE6" s="57">
        <f>Data!AE22</f>
        <v>470.066666666667</v>
      </c>
      <c r="AF6" s="58">
        <f>Data!AF22</f>
        <v>983.8</v>
      </c>
      <c r="AG6" s="59">
        <f>Data!AG22</f>
        <v>1019.96666666667</v>
      </c>
      <c r="AH6" s="57">
        <f>Data!AH22</f>
        <v>1118.4000000000001</v>
      </c>
      <c r="AI6" s="58">
        <f>Data!AI22</f>
        <v>2138.36666666667</v>
      </c>
      <c r="AJ6" s="59">
        <f>Data!AJ22</f>
        <v>1272.5999999999999</v>
      </c>
      <c r="AK6" s="57">
        <f>Data!AK22</f>
        <v>1026.93333333333</v>
      </c>
      <c r="AL6" s="58">
        <f>Data!AL22</f>
        <v>2299.5333333333301</v>
      </c>
      <c r="AM6" s="59">
        <f t="shared" ref="AM6:AM29" si="1">SUM(C6+F6+I6+L6+O6+R6+U6+X6+AA6+AD6+AG6+AJ6)</f>
        <v>14981.866666666661</v>
      </c>
      <c r="AN6" s="57">
        <f t="shared" ref="AN6:AN29" si="2">SUM(D6+G6+J6+M6+P6+S6+V6+Y6+AB6+AE6+AH6+AK6)</f>
        <v>12957.533333333324</v>
      </c>
      <c r="AO6" s="57">
        <f t="shared" ref="AO6:AO29" si="3">SUM(E6+H6+K6+N6+Q6+T6+W6+Z6+AC6+AF6+AI6+AL6)</f>
        <v>27939.399999999994</v>
      </c>
      <c r="AP6" s="56">
        <f>Data!AM22</f>
        <v>155.69999999999999</v>
      </c>
      <c r="AQ6" s="57">
        <f>Data!AN22</f>
        <v>404.5</v>
      </c>
      <c r="AR6" s="60">
        <f>Data!AO22</f>
        <v>560.20000000000005</v>
      </c>
      <c r="AS6" s="56">
        <f>Data!AP22</f>
        <v>6901.9666666666699</v>
      </c>
      <c r="AT6" s="57">
        <f>Data!AQ22</f>
        <v>854.96666666666704</v>
      </c>
      <c r="AU6" s="57">
        <f>Data!AR22</f>
        <v>7756.9333333333298</v>
      </c>
      <c r="AV6" s="59">
        <f>Data!AS22</f>
        <v>3802.0333333333301</v>
      </c>
      <c r="AW6" s="57">
        <f>Data!AT22</f>
        <v>380.83333333333297</v>
      </c>
      <c r="AX6" s="58">
        <f>Data!AU22</f>
        <v>4182.8666666666704</v>
      </c>
      <c r="AY6" s="57">
        <f>Data!AV22</f>
        <v>6575.2</v>
      </c>
      <c r="AZ6" s="57">
        <f>Data!AW22</f>
        <v>576.03333333333296</v>
      </c>
      <c r="BA6" s="57">
        <f>Data!AX22</f>
        <v>7151.2333333333299</v>
      </c>
      <c r="BB6" s="59">
        <f>Data!AY22</f>
        <v>3997.8</v>
      </c>
      <c r="BC6" s="57">
        <f>Data!AZ22</f>
        <v>437.96666666666698</v>
      </c>
      <c r="BD6" s="58">
        <f>Data!BA22</f>
        <v>4435.7666666666701</v>
      </c>
      <c r="BE6" s="57">
        <f>AS6+AV6+AY6+BB6</f>
        <v>21277</v>
      </c>
      <c r="BF6" s="57">
        <f t="shared" ref="BF6:BG21" si="4">AT6+AW6+AZ6+BC6</f>
        <v>2249.8000000000002</v>
      </c>
      <c r="BG6" s="60">
        <f t="shared" si="4"/>
        <v>23526.799999999999</v>
      </c>
      <c r="BH6" s="56">
        <f>SUM(AM6+AP6+BE6)</f>
        <v>36414.566666666666</v>
      </c>
      <c r="BI6" s="57">
        <f>SUM(AN6+AQ6+BF6)</f>
        <v>15611.833333333325</v>
      </c>
      <c r="BJ6" s="60">
        <f>(AO6+AR6+BG6)</f>
        <v>52026.399999999994</v>
      </c>
    </row>
    <row r="7" spans="1:62" ht="17.25" customHeight="1" x14ac:dyDescent="0.2">
      <c r="A7" s="91"/>
      <c r="B7" s="47" t="str">
        <f>Data!B23</f>
        <v>GR</v>
      </c>
      <c r="C7" s="61">
        <f>Data!C23</f>
        <v>0</v>
      </c>
      <c r="D7" s="62">
        <f>Data!D23</f>
        <v>0</v>
      </c>
      <c r="E7" s="63">
        <f>Data!E23</f>
        <v>0</v>
      </c>
      <c r="F7" s="64">
        <f>Data!F23</f>
        <v>0</v>
      </c>
      <c r="G7" s="62">
        <f>Data!G23</f>
        <v>0</v>
      </c>
      <c r="H7" s="63">
        <f>Data!H23</f>
        <v>0</v>
      </c>
      <c r="I7" s="64">
        <f>Data!I23</f>
        <v>0</v>
      </c>
      <c r="J7" s="62">
        <f>Data!J23</f>
        <v>0</v>
      </c>
      <c r="K7" s="63">
        <f>Data!K23</f>
        <v>0</v>
      </c>
      <c r="L7" s="64">
        <f>Data!L23</f>
        <v>0</v>
      </c>
      <c r="M7" s="62">
        <f>Data!M23</f>
        <v>0</v>
      </c>
      <c r="N7" s="63">
        <f>Data!N23</f>
        <v>0</v>
      </c>
      <c r="O7" s="64">
        <f>Data!O23</f>
        <v>0</v>
      </c>
      <c r="P7" s="62">
        <f>Data!P23</f>
        <v>0</v>
      </c>
      <c r="Q7" s="63">
        <f>Data!Q23</f>
        <v>0</v>
      </c>
      <c r="R7" s="64">
        <f>Data!R23</f>
        <v>0</v>
      </c>
      <c r="S7" s="62">
        <f>Data!S23</f>
        <v>0</v>
      </c>
      <c r="T7" s="63">
        <f>Data!T23</f>
        <v>0</v>
      </c>
      <c r="U7" s="64">
        <f>Data!U23</f>
        <v>0</v>
      </c>
      <c r="V7" s="62">
        <f>Data!V23</f>
        <v>0</v>
      </c>
      <c r="W7" s="63">
        <f>Data!W23</f>
        <v>0</v>
      </c>
      <c r="X7" s="64">
        <f>Data!X23</f>
        <v>0</v>
      </c>
      <c r="Y7" s="62">
        <f>Data!Y23</f>
        <v>0</v>
      </c>
      <c r="Z7" s="63">
        <f>Data!Z23</f>
        <v>0</v>
      </c>
      <c r="AA7" s="64">
        <f>Data!AA23</f>
        <v>0</v>
      </c>
      <c r="AB7" s="62">
        <f>Data!AB23</f>
        <v>0</v>
      </c>
      <c r="AC7" s="63">
        <f>Data!AC23</f>
        <v>0</v>
      </c>
      <c r="AD7" s="64">
        <f>Data!AD23</f>
        <v>0</v>
      </c>
      <c r="AE7" s="62">
        <f>Data!AE23</f>
        <v>0</v>
      </c>
      <c r="AF7" s="63">
        <f>Data!AF23</f>
        <v>0</v>
      </c>
      <c r="AG7" s="64">
        <f>Data!AG23</f>
        <v>0</v>
      </c>
      <c r="AH7" s="62">
        <f>Data!AH23</f>
        <v>0</v>
      </c>
      <c r="AI7" s="63">
        <f>Data!AI23</f>
        <v>0</v>
      </c>
      <c r="AJ7" s="64">
        <f>Data!AJ23</f>
        <v>0</v>
      </c>
      <c r="AK7" s="62">
        <f>Data!AK23</f>
        <v>0</v>
      </c>
      <c r="AL7" s="63">
        <f>Data!AL23</f>
        <v>0</v>
      </c>
      <c r="AM7" s="64">
        <f t="shared" si="1"/>
        <v>0</v>
      </c>
      <c r="AN7" s="62">
        <f t="shared" si="2"/>
        <v>0</v>
      </c>
      <c r="AO7" s="62">
        <f t="shared" si="3"/>
        <v>0</v>
      </c>
      <c r="AP7" s="61">
        <f>Data!AM23</f>
        <v>0</v>
      </c>
      <c r="AQ7" s="62">
        <f>Data!AN23</f>
        <v>0</v>
      </c>
      <c r="AR7" s="65">
        <f>Data!AO23</f>
        <v>0</v>
      </c>
      <c r="AS7" s="61">
        <f>Data!AP23</f>
        <v>419.25</v>
      </c>
      <c r="AT7" s="62">
        <f>Data!AQ23</f>
        <v>701.25</v>
      </c>
      <c r="AU7" s="62">
        <f>Data!AR23</f>
        <v>1120.5</v>
      </c>
      <c r="AV7" s="64">
        <f>Data!AS23</f>
        <v>71.8333333333333</v>
      </c>
      <c r="AW7" s="62">
        <f>Data!AT23</f>
        <v>87.4166666666667</v>
      </c>
      <c r="AX7" s="63">
        <f>Data!AU23</f>
        <v>159.25</v>
      </c>
      <c r="AY7" s="62">
        <f>Data!AV23</f>
        <v>865.375</v>
      </c>
      <c r="AZ7" s="62">
        <f>Data!AW23</f>
        <v>815.79166666666697</v>
      </c>
      <c r="BA7" s="62">
        <f>Data!AX23</f>
        <v>1681.1666666666699</v>
      </c>
      <c r="BB7" s="64">
        <f>Data!AY23</f>
        <v>107.958333333333</v>
      </c>
      <c r="BC7" s="62">
        <f>Data!AZ23</f>
        <v>226.041666666667</v>
      </c>
      <c r="BD7" s="63">
        <f>Data!BA23</f>
        <v>334</v>
      </c>
      <c r="BE7" s="62">
        <f t="shared" ref="BE7:BF22" si="5">AS7+AV7+AY7+BB7</f>
        <v>1464.4166666666663</v>
      </c>
      <c r="BF7" s="62">
        <f t="shared" si="4"/>
        <v>1830.5000000000007</v>
      </c>
      <c r="BG7" s="65">
        <f t="shared" si="4"/>
        <v>3294.9166666666697</v>
      </c>
      <c r="BH7" s="61">
        <f t="shared" ref="BH7" si="6">SUM(AM7+AP7+BE7)</f>
        <v>1464.4166666666663</v>
      </c>
      <c r="BI7" s="62">
        <f t="shared" ref="BI7:BI29" si="7">SUM(AN7+AQ7+BF7)</f>
        <v>1830.5000000000007</v>
      </c>
      <c r="BJ7" s="65">
        <f t="shared" ref="BJ7:BJ8" si="8">(AO7+AR7+BG7)</f>
        <v>3294.9166666666697</v>
      </c>
    </row>
    <row r="8" spans="1:62" ht="17.25" customHeight="1" x14ac:dyDescent="0.2">
      <c r="A8" s="92"/>
      <c r="B8" s="49" t="s">
        <v>79</v>
      </c>
      <c r="C8" s="66">
        <f t="shared" ref="C8:H8" si="9">C6+C7</f>
        <v>518.13333333333298</v>
      </c>
      <c r="D8" s="67">
        <f t="shared" si="9"/>
        <v>391.8</v>
      </c>
      <c r="E8" s="68">
        <f t="shared" si="9"/>
        <v>909.93333333333305</v>
      </c>
      <c r="F8" s="69">
        <f t="shared" si="9"/>
        <v>888.46666666666704</v>
      </c>
      <c r="G8" s="67">
        <f t="shared" si="9"/>
        <v>1317.13333333333</v>
      </c>
      <c r="H8" s="68">
        <f t="shared" si="9"/>
        <v>2205.6</v>
      </c>
      <c r="I8" s="69">
        <f t="shared" ref="I8:AL8" si="10">I6+I7</f>
        <v>1735.1</v>
      </c>
      <c r="J8" s="67">
        <f t="shared" si="10"/>
        <v>1710.4</v>
      </c>
      <c r="K8" s="68">
        <f t="shared" si="10"/>
        <v>3445.5</v>
      </c>
      <c r="L8" s="69">
        <f t="shared" si="10"/>
        <v>1516.7333333333299</v>
      </c>
      <c r="M8" s="67">
        <f t="shared" si="10"/>
        <v>1361.8</v>
      </c>
      <c r="N8" s="68">
        <f t="shared" si="10"/>
        <v>2878.5333333333301</v>
      </c>
      <c r="O8" s="69">
        <f t="shared" si="10"/>
        <v>2372.4</v>
      </c>
      <c r="P8" s="67">
        <f t="shared" si="10"/>
        <v>1544.93333333333</v>
      </c>
      <c r="Q8" s="68">
        <f t="shared" si="10"/>
        <v>3917.3333333333298</v>
      </c>
      <c r="R8" s="69">
        <f t="shared" si="10"/>
        <v>807.53333333333296</v>
      </c>
      <c r="S8" s="67">
        <f t="shared" si="10"/>
        <v>653.73333333333301</v>
      </c>
      <c r="T8" s="68">
        <f t="shared" si="10"/>
        <v>1461.2666666666701</v>
      </c>
      <c r="U8" s="69">
        <f t="shared" si="10"/>
        <v>1944.13333333333</v>
      </c>
      <c r="V8" s="67">
        <f t="shared" si="10"/>
        <v>1512.5333333333299</v>
      </c>
      <c r="W8" s="68">
        <f t="shared" si="10"/>
        <v>3456.6666666666702</v>
      </c>
      <c r="X8" s="69">
        <f t="shared" si="10"/>
        <v>423.73333333333301</v>
      </c>
      <c r="Y8" s="67">
        <f t="shared" si="10"/>
        <v>332.33333333333297</v>
      </c>
      <c r="Z8" s="68">
        <f t="shared" si="10"/>
        <v>756.06666666666695</v>
      </c>
      <c r="AA8" s="69">
        <f t="shared" si="10"/>
        <v>1969.3333333333301</v>
      </c>
      <c r="AB8" s="67">
        <f t="shared" si="10"/>
        <v>1517.4666666666701</v>
      </c>
      <c r="AC8" s="68">
        <f t="shared" si="10"/>
        <v>3486.8</v>
      </c>
      <c r="AD8" s="69">
        <f t="shared" si="10"/>
        <v>513.73333333333301</v>
      </c>
      <c r="AE8" s="67">
        <f t="shared" si="10"/>
        <v>470.066666666667</v>
      </c>
      <c r="AF8" s="68">
        <f t="shared" si="10"/>
        <v>983.8</v>
      </c>
      <c r="AG8" s="69">
        <f t="shared" si="10"/>
        <v>1019.96666666667</v>
      </c>
      <c r="AH8" s="67">
        <f t="shared" si="10"/>
        <v>1118.4000000000001</v>
      </c>
      <c r="AI8" s="68">
        <f t="shared" si="10"/>
        <v>2138.36666666667</v>
      </c>
      <c r="AJ8" s="69">
        <f t="shared" si="10"/>
        <v>1272.5999999999999</v>
      </c>
      <c r="AK8" s="67">
        <f t="shared" si="10"/>
        <v>1026.93333333333</v>
      </c>
      <c r="AL8" s="68">
        <f t="shared" si="10"/>
        <v>2299.5333333333301</v>
      </c>
      <c r="AM8" s="69">
        <f t="shared" si="1"/>
        <v>14981.866666666661</v>
      </c>
      <c r="AN8" s="67">
        <f t="shared" si="2"/>
        <v>12957.533333333324</v>
      </c>
      <c r="AO8" s="67">
        <f t="shared" si="3"/>
        <v>27939.399999999994</v>
      </c>
      <c r="AP8" s="66">
        <f t="shared" ref="AP8:AR8" si="11">AP6+AP7</f>
        <v>155.69999999999999</v>
      </c>
      <c r="AQ8" s="67">
        <f t="shared" si="11"/>
        <v>404.5</v>
      </c>
      <c r="AR8" s="70">
        <f t="shared" si="11"/>
        <v>560.20000000000005</v>
      </c>
      <c r="AS8" s="66">
        <f>AS6+AS7</f>
        <v>7321.2166666666699</v>
      </c>
      <c r="AT8" s="67">
        <f t="shared" ref="AT8:BD8" si="12">AT6+AT7</f>
        <v>1556.2166666666672</v>
      </c>
      <c r="AU8" s="67">
        <f t="shared" si="12"/>
        <v>8877.4333333333307</v>
      </c>
      <c r="AV8" s="69">
        <f t="shared" si="12"/>
        <v>3873.8666666666636</v>
      </c>
      <c r="AW8" s="67">
        <f t="shared" si="12"/>
        <v>468.24999999999966</v>
      </c>
      <c r="AX8" s="68">
        <f t="shared" si="12"/>
        <v>4342.1166666666704</v>
      </c>
      <c r="AY8" s="67">
        <f t="shared" si="12"/>
        <v>7440.5749999999998</v>
      </c>
      <c r="AZ8" s="67">
        <f t="shared" si="12"/>
        <v>1391.8249999999998</v>
      </c>
      <c r="BA8" s="67">
        <f t="shared" si="12"/>
        <v>8832.4</v>
      </c>
      <c r="BB8" s="69">
        <f t="shared" si="12"/>
        <v>4105.7583333333332</v>
      </c>
      <c r="BC8" s="67">
        <f t="shared" si="12"/>
        <v>664.00833333333401</v>
      </c>
      <c r="BD8" s="68">
        <f t="shared" si="12"/>
        <v>4769.7666666666701</v>
      </c>
      <c r="BE8" s="67">
        <f t="shared" si="5"/>
        <v>22741.416666666664</v>
      </c>
      <c r="BF8" s="67">
        <f t="shared" si="4"/>
        <v>4080.3000000000006</v>
      </c>
      <c r="BG8" s="70">
        <f t="shared" si="4"/>
        <v>26821.716666666671</v>
      </c>
      <c r="BH8" s="61">
        <f>SUM(AM8+AP8+BE8)</f>
        <v>37878.983333333323</v>
      </c>
      <c r="BI8" s="62">
        <f t="shared" si="7"/>
        <v>17442.333333333325</v>
      </c>
      <c r="BJ8" s="65">
        <f t="shared" si="8"/>
        <v>55321.316666666666</v>
      </c>
    </row>
    <row r="9" spans="1:62" ht="17.25" customHeight="1" x14ac:dyDescent="0.2">
      <c r="A9" s="93" t="str">
        <f>Data!A24</f>
        <v>Spring 2010</v>
      </c>
      <c r="B9" s="45" t="str">
        <f>Data!B24</f>
        <v>UG</v>
      </c>
      <c r="C9" s="56">
        <f>Data!C24</f>
        <v>585.06666666666695</v>
      </c>
      <c r="D9" s="57">
        <f>Data!D24</f>
        <v>408.6</v>
      </c>
      <c r="E9" s="58">
        <f>Data!E24</f>
        <v>993.66666666666697</v>
      </c>
      <c r="F9" s="59">
        <f>Data!F24</f>
        <v>999.46666666666704</v>
      </c>
      <c r="G9" s="57">
        <f>Data!G24</f>
        <v>1450.5333333333299</v>
      </c>
      <c r="H9" s="58">
        <f>Data!H24</f>
        <v>2450</v>
      </c>
      <c r="I9" s="59">
        <f>Data!I24</f>
        <v>1919.7666666666701</v>
      </c>
      <c r="J9" s="57">
        <f>Data!J24</f>
        <v>1940.7333333333299</v>
      </c>
      <c r="K9" s="58">
        <f>Data!K24</f>
        <v>3860.5</v>
      </c>
      <c r="L9" s="59">
        <f>Data!L24</f>
        <v>1830.4666666666701</v>
      </c>
      <c r="M9" s="57">
        <f>Data!M24</f>
        <v>1546.4</v>
      </c>
      <c r="N9" s="58">
        <f>Data!N24</f>
        <v>3376.86666666667</v>
      </c>
      <c r="O9" s="59">
        <f>Data!O24</f>
        <v>2554.9333333333302</v>
      </c>
      <c r="P9" s="57">
        <f>Data!P24</f>
        <v>1771.6</v>
      </c>
      <c r="Q9" s="58">
        <f>Data!Q24</f>
        <v>4326.5333333333301</v>
      </c>
      <c r="R9" s="59">
        <f>Data!R24</f>
        <v>949.26666666666699</v>
      </c>
      <c r="S9" s="57">
        <f>Data!S24</f>
        <v>672.33333333333303</v>
      </c>
      <c r="T9" s="58">
        <f>Data!T24</f>
        <v>1621.6</v>
      </c>
      <c r="U9" s="59">
        <f>Data!U24</f>
        <v>2215.7333333333299</v>
      </c>
      <c r="V9" s="57">
        <f>Data!V24</f>
        <v>1733.4</v>
      </c>
      <c r="W9" s="58">
        <f>Data!W24</f>
        <v>3949.13333333333</v>
      </c>
      <c r="X9" s="59">
        <f>Data!X24</f>
        <v>415.8</v>
      </c>
      <c r="Y9" s="57">
        <f>Data!Y24</f>
        <v>370.933333333333</v>
      </c>
      <c r="Z9" s="58">
        <f>Data!Z24</f>
        <v>786.73333333333301</v>
      </c>
      <c r="AA9" s="59">
        <f>Data!AA24</f>
        <v>2022.7666666666701</v>
      </c>
      <c r="AB9" s="57">
        <f>Data!AB24</f>
        <v>1696.8</v>
      </c>
      <c r="AC9" s="58">
        <f>Data!AC24</f>
        <v>3719.5666666666698</v>
      </c>
      <c r="AD9" s="59">
        <f>Data!AD24</f>
        <v>567.86666666666702</v>
      </c>
      <c r="AE9" s="57">
        <f>Data!AE24</f>
        <v>518.13333333333298</v>
      </c>
      <c r="AF9" s="58">
        <f>Data!AF24</f>
        <v>1086</v>
      </c>
      <c r="AG9" s="59">
        <f>Data!AG24</f>
        <v>1233.9666666666701</v>
      </c>
      <c r="AH9" s="57">
        <f>Data!AH24</f>
        <v>1309.1666666666699</v>
      </c>
      <c r="AI9" s="58">
        <f>Data!AI24</f>
        <v>2543.13333333333</v>
      </c>
      <c r="AJ9" s="59">
        <f>Data!AJ24</f>
        <v>1497.6666666666699</v>
      </c>
      <c r="AK9" s="57">
        <f>Data!AK24</f>
        <v>1032.8</v>
      </c>
      <c r="AL9" s="58">
        <f>Data!AL24</f>
        <v>2530.4666666666699</v>
      </c>
      <c r="AM9" s="59">
        <f t="shared" si="1"/>
        <v>16792.766666666677</v>
      </c>
      <c r="AN9" s="57">
        <f t="shared" si="2"/>
        <v>14451.433333333327</v>
      </c>
      <c r="AO9" s="57">
        <f t="shared" si="3"/>
        <v>31244.2</v>
      </c>
      <c r="AP9" s="56">
        <f>Data!AM24</f>
        <v>180.7</v>
      </c>
      <c r="AQ9" s="57">
        <f>Data!AN24</f>
        <v>486</v>
      </c>
      <c r="AR9" s="60">
        <f>Data!AO24</f>
        <v>666.7</v>
      </c>
      <c r="AS9" s="56">
        <f>Data!AP24</f>
        <v>7157.8666666666704</v>
      </c>
      <c r="AT9" s="57">
        <f>Data!AQ24</f>
        <v>906.7</v>
      </c>
      <c r="AU9" s="57">
        <f>Data!AR24</f>
        <v>8064.5666666666702</v>
      </c>
      <c r="AV9" s="59">
        <f>Data!AS24</f>
        <v>4034.7</v>
      </c>
      <c r="AW9" s="57">
        <f>Data!AT24</f>
        <v>299.23333333333301</v>
      </c>
      <c r="AX9" s="58">
        <f>Data!AU24</f>
        <v>4333.9333333333298</v>
      </c>
      <c r="AY9" s="57">
        <f>Data!AV24</f>
        <v>6658.0333333333301</v>
      </c>
      <c r="AZ9" s="57">
        <f>Data!AW24</f>
        <v>565.6</v>
      </c>
      <c r="BA9" s="57">
        <f>Data!AX24</f>
        <v>7223.6333333333296</v>
      </c>
      <c r="BB9" s="59">
        <f>Data!AY24</f>
        <v>4305.8666666666704</v>
      </c>
      <c r="BC9" s="57">
        <f>Data!AZ24</f>
        <v>433.66666666666703</v>
      </c>
      <c r="BD9" s="58">
        <f>Data!BA24</f>
        <v>4739.5333333333301</v>
      </c>
      <c r="BE9" s="57">
        <f t="shared" si="5"/>
        <v>22156.466666666667</v>
      </c>
      <c r="BF9" s="57">
        <f t="shared" si="4"/>
        <v>2205.1999999999998</v>
      </c>
      <c r="BG9" s="60">
        <f t="shared" si="4"/>
        <v>24361.666666666661</v>
      </c>
      <c r="BH9" s="56">
        <f>SUM(AM9+AP9+BE9)</f>
        <v>39129.933333333349</v>
      </c>
      <c r="BI9" s="57">
        <f t="shared" si="7"/>
        <v>17142.633333333328</v>
      </c>
      <c r="BJ9" s="60">
        <f>(AO9+AR9+BG9)</f>
        <v>56272.566666666666</v>
      </c>
    </row>
    <row r="10" spans="1:62" ht="17.25" customHeight="1" x14ac:dyDescent="0.2">
      <c r="A10" s="91"/>
      <c r="B10" s="47" t="str">
        <f>Data!B25</f>
        <v>GR</v>
      </c>
      <c r="C10" s="61">
        <f>Data!C25</f>
        <v>0</v>
      </c>
      <c r="D10" s="62">
        <f>Data!D25</f>
        <v>0</v>
      </c>
      <c r="E10" s="63">
        <f>Data!E25</f>
        <v>0</v>
      </c>
      <c r="F10" s="64">
        <f>Data!F25</f>
        <v>0</v>
      </c>
      <c r="G10" s="62">
        <f>Data!G25</f>
        <v>0</v>
      </c>
      <c r="H10" s="63">
        <f>Data!H25</f>
        <v>0</v>
      </c>
      <c r="I10" s="64">
        <f>Data!I25</f>
        <v>0</v>
      </c>
      <c r="J10" s="62">
        <f>Data!J25</f>
        <v>0</v>
      </c>
      <c r="K10" s="63">
        <f>Data!K25</f>
        <v>0</v>
      </c>
      <c r="L10" s="64">
        <f>Data!L25</f>
        <v>0</v>
      </c>
      <c r="M10" s="62">
        <f>Data!M25</f>
        <v>0</v>
      </c>
      <c r="N10" s="63">
        <f>Data!N25</f>
        <v>0</v>
      </c>
      <c r="O10" s="64">
        <f>Data!O25</f>
        <v>0</v>
      </c>
      <c r="P10" s="62">
        <f>Data!P25</f>
        <v>0</v>
      </c>
      <c r="Q10" s="63">
        <f>Data!Q25</f>
        <v>0</v>
      </c>
      <c r="R10" s="64">
        <f>Data!R25</f>
        <v>0</v>
      </c>
      <c r="S10" s="62">
        <f>Data!S25</f>
        <v>0</v>
      </c>
      <c r="T10" s="63">
        <f>Data!T25</f>
        <v>0</v>
      </c>
      <c r="U10" s="64">
        <f>Data!U25</f>
        <v>0</v>
      </c>
      <c r="V10" s="62">
        <f>Data!V25</f>
        <v>0</v>
      </c>
      <c r="W10" s="63">
        <f>Data!W25</f>
        <v>0</v>
      </c>
      <c r="X10" s="64">
        <f>Data!X25</f>
        <v>0</v>
      </c>
      <c r="Y10" s="62">
        <f>Data!Y25</f>
        <v>0</v>
      </c>
      <c r="Z10" s="63">
        <f>Data!Z25</f>
        <v>0</v>
      </c>
      <c r="AA10" s="64">
        <f>Data!AA25</f>
        <v>0</v>
      </c>
      <c r="AB10" s="62">
        <f>Data!AB25</f>
        <v>0</v>
      </c>
      <c r="AC10" s="63">
        <f>Data!AC25</f>
        <v>0</v>
      </c>
      <c r="AD10" s="64">
        <f>Data!AD25</f>
        <v>0</v>
      </c>
      <c r="AE10" s="62">
        <f>Data!AE25</f>
        <v>0</v>
      </c>
      <c r="AF10" s="63">
        <f>Data!AF25</f>
        <v>0</v>
      </c>
      <c r="AG10" s="64">
        <f>Data!AG25</f>
        <v>0</v>
      </c>
      <c r="AH10" s="62">
        <f>Data!AH25</f>
        <v>0</v>
      </c>
      <c r="AI10" s="63">
        <f>Data!AI25</f>
        <v>0</v>
      </c>
      <c r="AJ10" s="64">
        <f>Data!AJ25</f>
        <v>0</v>
      </c>
      <c r="AK10" s="62">
        <f>Data!AK25</f>
        <v>0</v>
      </c>
      <c r="AL10" s="63">
        <f>Data!AL25</f>
        <v>0</v>
      </c>
      <c r="AM10" s="64">
        <f t="shared" si="1"/>
        <v>0</v>
      </c>
      <c r="AN10" s="62">
        <f t="shared" si="2"/>
        <v>0</v>
      </c>
      <c r="AO10" s="62">
        <f t="shared" si="3"/>
        <v>0</v>
      </c>
      <c r="AP10" s="61">
        <f>Data!AM25</f>
        <v>0</v>
      </c>
      <c r="AQ10" s="62">
        <f>Data!AN25</f>
        <v>0</v>
      </c>
      <c r="AR10" s="65">
        <f>Data!AO25</f>
        <v>0</v>
      </c>
      <c r="AS10" s="61">
        <f>Data!AP25</f>
        <v>492.5</v>
      </c>
      <c r="AT10" s="62">
        <f>Data!AQ25</f>
        <v>731.04166666666697</v>
      </c>
      <c r="AU10" s="62">
        <f>Data!AR25</f>
        <v>1223.5416666666699</v>
      </c>
      <c r="AV10" s="64">
        <f>Data!AS25</f>
        <v>70.5833333333333</v>
      </c>
      <c r="AW10" s="62">
        <f>Data!AT25</f>
        <v>94.625</v>
      </c>
      <c r="AX10" s="63">
        <f>Data!AU25</f>
        <v>165.208333333333</v>
      </c>
      <c r="AY10" s="62">
        <f>Data!AV25</f>
        <v>891.20833333333303</v>
      </c>
      <c r="AZ10" s="62">
        <f>Data!AW25</f>
        <v>786.08333333333303</v>
      </c>
      <c r="BA10" s="62">
        <f>Data!AX25</f>
        <v>1677.2916666666699</v>
      </c>
      <c r="BB10" s="64">
        <f>Data!AY25</f>
        <v>118.75</v>
      </c>
      <c r="BC10" s="62">
        <f>Data!AZ25</f>
        <v>221.541666666667</v>
      </c>
      <c r="BD10" s="63">
        <f>Data!BA25</f>
        <v>340.29166666666703</v>
      </c>
      <c r="BE10" s="62">
        <f t="shared" si="5"/>
        <v>1573.0416666666663</v>
      </c>
      <c r="BF10" s="62">
        <f t="shared" si="4"/>
        <v>1833.291666666667</v>
      </c>
      <c r="BG10" s="65">
        <f t="shared" si="4"/>
        <v>3406.3333333333399</v>
      </c>
      <c r="BH10" s="61">
        <f t="shared" ref="BH10" si="13">SUM(AM10+AP10+BE10)</f>
        <v>1573.0416666666663</v>
      </c>
      <c r="BI10" s="62">
        <f t="shared" si="7"/>
        <v>1833.291666666667</v>
      </c>
      <c r="BJ10" s="65">
        <f t="shared" ref="BJ10:BJ11" si="14">(AO10+AR10+BG10)</f>
        <v>3406.3333333333399</v>
      </c>
    </row>
    <row r="11" spans="1:62" ht="17.25" customHeight="1" x14ac:dyDescent="0.2">
      <c r="A11" s="92"/>
      <c r="B11" s="49" t="s">
        <v>79</v>
      </c>
      <c r="C11" s="66">
        <f t="shared" ref="C11:H11" si="15">C9+C10</f>
        <v>585.06666666666695</v>
      </c>
      <c r="D11" s="67">
        <f t="shared" si="15"/>
        <v>408.6</v>
      </c>
      <c r="E11" s="68">
        <f t="shared" si="15"/>
        <v>993.66666666666697</v>
      </c>
      <c r="F11" s="69">
        <f t="shared" si="15"/>
        <v>999.46666666666704</v>
      </c>
      <c r="G11" s="67">
        <f t="shared" si="15"/>
        <v>1450.5333333333299</v>
      </c>
      <c r="H11" s="68">
        <f t="shared" si="15"/>
        <v>2450</v>
      </c>
      <c r="I11" s="69">
        <f t="shared" ref="I11:AL11" si="16">I9+I10</f>
        <v>1919.7666666666701</v>
      </c>
      <c r="J11" s="67">
        <f t="shared" si="16"/>
        <v>1940.7333333333299</v>
      </c>
      <c r="K11" s="68">
        <f t="shared" si="16"/>
        <v>3860.5</v>
      </c>
      <c r="L11" s="69">
        <f t="shared" si="16"/>
        <v>1830.4666666666701</v>
      </c>
      <c r="M11" s="67">
        <f t="shared" si="16"/>
        <v>1546.4</v>
      </c>
      <c r="N11" s="68">
        <f t="shared" si="16"/>
        <v>3376.86666666667</v>
      </c>
      <c r="O11" s="69">
        <f t="shared" si="16"/>
        <v>2554.9333333333302</v>
      </c>
      <c r="P11" s="67">
        <f t="shared" si="16"/>
        <v>1771.6</v>
      </c>
      <c r="Q11" s="68">
        <f t="shared" si="16"/>
        <v>4326.5333333333301</v>
      </c>
      <c r="R11" s="69">
        <f t="shared" si="16"/>
        <v>949.26666666666699</v>
      </c>
      <c r="S11" s="67">
        <f t="shared" si="16"/>
        <v>672.33333333333303</v>
      </c>
      <c r="T11" s="68">
        <f t="shared" si="16"/>
        <v>1621.6</v>
      </c>
      <c r="U11" s="69">
        <f t="shared" si="16"/>
        <v>2215.7333333333299</v>
      </c>
      <c r="V11" s="67">
        <f t="shared" si="16"/>
        <v>1733.4</v>
      </c>
      <c r="W11" s="68">
        <f t="shared" si="16"/>
        <v>3949.13333333333</v>
      </c>
      <c r="X11" s="69">
        <f t="shared" si="16"/>
        <v>415.8</v>
      </c>
      <c r="Y11" s="67">
        <f t="shared" si="16"/>
        <v>370.933333333333</v>
      </c>
      <c r="Z11" s="68">
        <f t="shared" si="16"/>
        <v>786.73333333333301</v>
      </c>
      <c r="AA11" s="69">
        <f t="shared" si="16"/>
        <v>2022.7666666666701</v>
      </c>
      <c r="AB11" s="67">
        <f t="shared" si="16"/>
        <v>1696.8</v>
      </c>
      <c r="AC11" s="68">
        <f t="shared" si="16"/>
        <v>3719.5666666666698</v>
      </c>
      <c r="AD11" s="69">
        <f t="shared" si="16"/>
        <v>567.86666666666702</v>
      </c>
      <c r="AE11" s="67">
        <f t="shared" si="16"/>
        <v>518.13333333333298</v>
      </c>
      <c r="AF11" s="68">
        <f t="shared" si="16"/>
        <v>1086</v>
      </c>
      <c r="AG11" s="69">
        <f t="shared" si="16"/>
        <v>1233.9666666666701</v>
      </c>
      <c r="AH11" s="67">
        <f t="shared" si="16"/>
        <v>1309.1666666666699</v>
      </c>
      <c r="AI11" s="68">
        <f t="shared" si="16"/>
        <v>2543.13333333333</v>
      </c>
      <c r="AJ11" s="69">
        <f t="shared" si="16"/>
        <v>1497.6666666666699</v>
      </c>
      <c r="AK11" s="67">
        <f t="shared" si="16"/>
        <v>1032.8</v>
      </c>
      <c r="AL11" s="68">
        <f t="shared" si="16"/>
        <v>2530.4666666666699</v>
      </c>
      <c r="AM11" s="69">
        <f t="shared" si="1"/>
        <v>16792.766666666677</v>
      </c>
      <c r="AN11" s="67">
        <f t="shared" si="2"/>
        <v>14451.433333333327</v>
      </c>
      <c r="AO11" s="67">
        <f t="shared" si="3"/>
        <v>31244.2</v>
      </c>
      <c r="AP11" s="66">
        <f t="shared" ref="AP11:AR11" si="17">AP9+AP10</f>
        <v>180.7</v>
      </c>
      <c r="AQ11" s="67">
        <f t="shared" si="17"/>
        <v>486</v>
      </c>
      <c r="AR11" s="70">
        <f t="shared" si="17"/>
        <v>666.7</v>
      </c>
      <c r="AS11" s="66">
        <f>AS9+AS10</f>
        <v>7650.3666666666704</v>
      </c>
      <c r="AT11" s="67">
        <f t="shared" ref="AT11:BD11" si="18">AT9+AT10</f>
        <v>1637.741666666667</v>
      </c>
      <c r="AU11" s="67">
        <f t="shared" si="18"/>
        <v>9288.1083333333409</v>
      </c>
      <c r="AV11" s="69">
        <f t="shared" si="18"/>
        <v>4105.2833333333328</v>
      </c>
      <c r="AW11" s="67">
        <f t="shared" si="18"/>
        <v>393.85833333333301</v>
      </c>
      <c r="AX11" s="68">
        <f t="shared" si="18"/>
        <v>4499.1416666666628</v>
      </c>
      <c r="AY11" s="67">
        <f t="shared" si="18"/>
        <v>7549.2416666666631</v>
      </c>
      <c r="AZ11" s="67">
        <f t="shared" si="18"/>
        <v>1351.6833333333329</v>
      </c>
      <c r="BA11" s="67">
        <f t="shared" si="18"/>
        <v>8900.9249999999993</v>
      </c>
      <c r="BB11" s="69">
        <f t="shared" si="18"/>
        <v>4424.6166666666704</v>
      </c>
      <c r="BC11" s="67">
        <f t="shared" si="18"/>
        <v>655.20833333333405</v>
      </c>
      <c r="BD11" s="68">
        <f t="shared" si="18"/>
        <v>5079.8249999999971</v>
      </c>
      <c r="BE11" s="67">
        <f t="shared" si="5"/>
        <v>23729.508333333339</v>
      </c>
      <c r="BF11" s="67">
        <f t="shared" si="4"/>
        <v>4038.4916666666668</v>
      </c>
      <c r="BG11" s="70">
        <f t="shared" si="4"/>
        <v>27768</v>
      </c>
      <c r="BH11" s="61">
        <f>SUM(AM11+AP11+BE11)</f>
        <v>40702.97500000002</v>
      </c>
      <c r="BI11" s="62">
        <f t="shared" si="7"/>
        <v>18975.924999999996</v>
      </c>
      <c r="BJ11" s="65">
        <f t="shared" si="14"/>
        <v>59678.9</v>
      </c>
    </row>
    <row r="12" spans="1:62" ht="17.25" customHeight="1" x14ac:dyDescent="0.2">
      <c r="A12" s="93" t="str">
        <f>Data!A26</f>
        <v>Spring 2011</v>
      </c>
      <c r="B12" s="45" t="str">
        <f>Data!B26</f>
        <v>UG</v>
      </c>
      <c r="C12" s="56">
        <f>Data!C26</f>
        <v>528.06666666666695</v>
      </c>
      <c r="D12" s="57">
        <f>Data!D26</f>
        <v>431</v>
      </c>
      <c r="E12" s="58">
        <f>Data!E26</f>
        <v>959.06666666666695</v>
      </c>
      <c r="F12" s="59">
        <f>Data!F26</f>
        <v>915.06666666666695</v>
      </c>
      <c r="G12" s="57">
        <f>Data!G26</f>
        <v>1489.3333333333301</v>
      </c>
      <c r="H12" s="58">
        <f>Data!H26</f>
        <v>2404.4</v>
      </c>
      <c r="I12" s="59">
        <f>Data!I26</f>
        <v>1844.2333333333299</v>
      </c>
      <c r="J12" s="57">
        <f>Data!J26</f>
        <v>2064.9</v>
      </c>
      <c r="K12" s="58">
        <f>Data!K26</f>
        <v>3909.13333333333</v>
      </c>
      <c r="L12" s="59">
        <f>Data!L26</f>
        <v>1829.5333333333299</v>
      </c>
      <c r="M12" s="57">
        <f>Data!M26</f>
        <v>1590.13333333333</v>
      </c>
      <c r="N12" s="58">
        <f>Data!N26</f>
        <v>3419.6666666666702</v>
      </c>
      <c r="O12" s="59">
        <f>Data!O26</f>
        <v>2286.1999999999998</v>
      </c>
      <c r="P12" s="57">
        <f>Data!P26</f>
        <v>2004.2</v>
      </c>
      <c r="Q12" s="58">
        <f>Data!Q26</f>
        <v>4290.3999999999996</v>
      </c>
      <c r="R12" s="59">
        <f>Data!R26</f>
        <v>875.8</v>
      </c>
      <c r="S12" s="57">
        <f>Data!S26</f>
        <v>720.93333333333305</v>
      </c>
      <c r="T12" s="58">
        <f>Data!T26</f>
        <v>1596.7333333333299</v>
      </c>
      <c r="U12" s="59">
        <f>Data!U26</f>
        <v>2217.7333333333299</v>
      </c>
      <c r="V12" s="57">
        <f>Data!V26</f>
        <v>1911.7333333333299</v>
      </c>
      <c r="W12" s="58">
        <f>Data!W26</f>
        <v>4129.4666666666699</v>
      </c>
      <c r="X12" s="59">
        <f>Data!X26</f>
        <v>389.46666666666698</v>
      </c>
      <c r="Y12" s="57">
        <f>Data!Y26</f>
        <v>389.53333333333302</v>
      </c>
      <c r="Z12" s="58">
        <f>Data!Z26</f>
        <v>779</v>
      </c>
      <c r="AA12" s="59">
        <f>Data!AA26</f>
        <v>1849.43333333333</v>
      </c>
      <c r="AB12" s="57">
        <f>Data!AB26</f>
        <v>1711.7333333333299</v>
      </c>
      <c r="AC12" s="58">
        <f>Data!AC26</f>
        <v>3561.1666666666702</v>
      </c>
      <c r="AD12" s="59">
        <f>Data!AD26</f>
        <v>542</v>
      </c>
      <c r="AE12" s="57">
        <f>Data!AE26</f>
        <v>568.79999999999995</v>
      </c>
      <c r="AF12" s="58">
        <f>Data!AF26</f>
        <v>1110.8</v>
      </c>
      <c r="AG12" s="59">
        <f>Data!AG26</f>
        <v>1270.2333333333299</v>
      </c>
      <c r="AH12" s="57">
        <f>Data!AH26</f>
        <v>1457.8</v>
      </c>
      <c r="AI12" s="58">
        <f>Data!AI26</f>
        <v>2728.0333333333301</v>
      </c>
      <c r="AJ12" s="59">
        <f>Data!AJ26</f>
        <v>1454.13333333333</v>
      </c>
      <c r="AK12" s="57">
        <f>Data!AK26</f>
        <v>1058.86666666667</v>
      </c>
      <c r="AL12" s="58">
        <f>Data!AL26</f>
        <v>2513</v>
      </c>
      <c r="AM12" s="59">
        <f t="shared" si="1"/>
        <v>16001.899999999981</v>
      </c>
      <c r="AN12" s="57">
        <f t="shared" si="2"/>
        <v>15398.966666666654</v>
      </c>
      <c r="AO12" s="57">
        <f t="shared" si="3"/>
        <v>31400.866666666665</v>
      </c>
      <c r="AP12" s="56">
        <f>Data!AM26</f>
        <v>241.6</v>
      </c>
      <c r="AQ12" s="57">
        <f>Data!AN26</f>
        <v>521.1</v>
      </c>
      <c r="AR12" s="60">
        <f>Data!AO26</f>
        <v>762.7</v>
      </c>
      <c r="AS12" s="56">
        <f>Data!AP26</f>
        <v>7079.3333333333303</v>
      </c>
      <c r="AT12" s="57">
        <f>Data!AQ26</f>
        <v>949.46666666666704</v>
      </c>
      <c r="AU12" s="57">
        <f>Data!AR26</f>
        <v>8028.8</v>
      </c>
      <c r="AV12" s="59">
        <f>Data!AS26</f>
        <v>4019.2</v>
      </c>
      <c r="AW12" s="57">
        <f>Data!AT26</f>
        <v>316.2</v>
      </c>
      <c r="AX12" s="58">
        <f>Data!AU26</f>
        <v>4335.3999999999996</v>
      </c>
      <c r="AY12" s="57">
        <f>Data!AV26</f>
        <v>6733.3333333333303</v>
      </c>
      <c r="AZ12" s="57">
        <f>Data!AW26</f>
        <v>570.86666666666702</v>
      </c>
      <c r="BA12" s="57">
        <f>Data!AX26</f>
        <v>7304.2</v>
      </c>
      <c r="BB12" s="59">
        <f>Data!AY26</f>
        <v>4370.9333333333298</v>
      </c>
      <c r="BC12" s="57">
        <f>Data!AZ26</f>
        <v>418.7</v>
      </c>
      <c r="BD12" s="58">
        <f>Data!BA26</f>
        <v>4789.6333333333296</v>
      </c>
      <c r="BE12" s="57">
        <f t="shared" si="5"/>
        <v>22202.799999999992</v>
      </c>
      <c r="BF12" s="57">
        <f t="shared" si="4"/>
        <v>2255.233333333334</v>
      </c>
      <c r="BG12" s="60">
        <f t="shared" si="4"/>
        <v>24458.033333333333</v>
      </c>
      <c r="BH12" s="56">
        <f>SUM(AM12+AP12+BE12)</f>
        <v>38446.299999999974</v>
      </c>
      <c r="BI12" s="57">
        <f t="shared" si="7"/>
        <v>18175.299999999988</v>
      </c>
      <c r="BJ12" s="60">
        <f>(AO12+AR12+BG12)</f>
        <v>56621.599999999999</v>
      </c>
    </row>
    <row r="13" spans="1:62" ht="17.25" customHeight="1" x14ac:dyDescent="0.2">
      <c r="A13" s="91"/>
      <c r="B13" s="47" t="str">
        <f>Data!B27</f>
        <v>GR</v>
      </c>
      <c r="C13" s="61">
        <f>Data!C27</f>
        <v>0</v>
      </c>
      <c r="D13" s="62">
        <f>Data!D27</f>
        <v>0</v>
      </c>
      <c r="E13" s="63">
        <f>Data!E27</f>
        <v>0</v>
      </c>
      <c r="F13" s="64">
        <f>Data!F27</f>
        <v>0</v>
      </c>
      <c r="G13" s="62">
        <f>Data!G27</f>
        <v>0</v>
      </c>
      <c r="H13" s="63">
        <f>Data!H27</f>
        <v>0</v>
      </c>
      <c r="I13" s="64">
        <f>Data!I27</f>
        <v>0</v>
      </c>
      <c r="J13" s="62">
        <f>Data!J27</f>
        <v>0</v>
      </c>
      <c r="K13" s="63">
        <f>Data!K27</f>
        <v>0</v>
      </c>
      <c r="L13" s="64">
        <f>Data!L27</f>
        <v>0</v>
      </c>
      <c r="M13" s="62">
        <f>Data!M27</f>
        <v>0</v>
      </c>
      <c r="N13" s="63">
        <f>Data!N27</f>
        <v>0</v>
      </c>
      <c r="O13" s="64">
        <f>Data!O27</f>
        <v>0</v>
      </c>
      <c r="P13" s="62">
        <f>Data!P27</f>
        <v>0</v>
      </c>
      <c r="Q13" s="63">
        <f>Data!Q27</f>
        <v>0</v>
      </c>
      <c r="R13" s="64">
        <f>Data!R27</f>
        <v>0</v>
      </c>
      <c r="S13" s="62">
        <f>Data!S27</f>
        <v>0</v>
      </c>
      <c r="T13" s="63">
        <f>Data!T27</f>
        <v>0</v>
      </c>
      <c r="U13" s="64">
        <f>Data!U27</f>
        <v>0</v>
      </c>
      <c r="V13" s="62">
        <f>Data!V27</f>
        <v>0</v>
      </c>
      <c r="W13" s="63">
        <f>Data!W27</f>
        <v>0</v>
      </c>
      <c r="X13" s="64">
        <f>Data!X27</f>
        <v>0</v>
      </c>
      <c r="Y13" s="62">
        <f>Data!Y27</f>
        <v>0</v>
      </c>
      <c r="Z13" s="63">
        <f>Data!Z27</f>
        <v>0</v>
      </c>
      <c r="AA13" s="64">
        <f>Data!AA27</f>
        <v>0</v>
      </c>
      <c r="AB13" s="62">
        <f>Data!AB27</f>
        <v>0</v>
      </c>
      <c r="AC13" s="63">
        <f>Data!AC27</f>
        <v>0</v>
      </c>
      <c r="AD13" s="64">
        <f>Data!AD27</f>
        <v>0</v>
      </c>
      <c r="AE13" s="62">
        <f>Data!AE27</f>
        <v>0</v>
      </c>
      <c r="AF13" s="63">
        <f>Data!AF27</f>
        <v>0</v>
      </c>
      <c r="AG13" s="64">
        <f>Data!AG27</f>
        <v>0</v>
      </c>
      <c r="AH13" s="62">
        <f>Data!AH27</f>
        <v>0</v>
      </c>
      <c r="AI13" s="63">
        <f>Data!AI27</f>
        <v>0</v>
      </c>
      <c r="AJ13" s="64">
        <f>Data!AJ27</f>
        <v>0</v>
      </c>
      <c r="AK13" s="62">
        <f>Data!AK27</f>
        <v>0</v>
      </c>
      <c r="AL13" s="63">
        <f>Data!AL27</f>
        <v>0</v>
      </c>
      <c r="AM13" s="64">
        <f t="shared" si="1"/>
        <v>0</v>
      </c>
      <c r="AN13" s="62">
        <f t="shared" si="2"/>
        <v>0</v>
      </c>
      <c r="AO13" s="62">
        <f t="shared" si="3"/>
        <v>0</v>
      </c>
      <c r="AP13" s="61">
        <f>Data!AM27</f>
        <v>0</v>
      </c>
      <c r="AQ13" s="62">
        <f>Data!AN27</f>
        <v>0</v>
      </c>
      <c r="AR13" s="65">
        <f>Data!AO27</f>
        <v>0</v>
      </c>
      <c r="AS13" s="61">
        <f>Data!AP27</f>
        <v>478.16666666666703</v>
      </c>
      <c r="AT13" s="62">
        <f>Data!AQ27</f>
        <v>669.5</v>
      </c>
      <c r="AU13" s="62">
        <f>Data!AR27</f>
        <v>1147.6666666666699</v>
      </c>
      <c r="AV13" s="64">
        <f>Data!AS27</f>
        <v>59.5</v>
      </c>
      <c r="AW13" s="62">
        <f>Data!AT27</f>
        <v>75.4166666666667</v>
      </c>
      <c r="AX13" s="63">
        <f>Data!AU27</f>
        <v>134.916666666667</v>
      </c>
      <c r="AY13" s="62">
        <f>Data!AV27</f>
        <v>876.04166666666697</v>
      </c>
      <c r="AZ13" s="62">
        <f>Data!AW27</f>
        <v>749.75</v>
      </c>
      <c r="BA13" s="62">
        <f>Data!AX27</f>
        <v>1625.7916666666699</v>
      </c>
      <c r="BB13" s="64">
        <f>Data!AY27</f>
        <v>84.7083333333333</v>
      </c>
      <c r="BC13" s="62">
        <f>Data!AZ27</f>
        <v>187.583333333333</v>
      </c>
      <c r="BD13" s="63">
        <f>Data!BA27</f>
        <v>272.29166666666703</v>
      </c>
      <c r="BE13" s="62">
        <f t="shared" si="5"/>
        <v>1498.4166666666672</v>
      </c>
      <c r="BF13" s="62">
        <f t="shared" si="4"/>
        <v>1682.2499999999998</v>
      </c>
      <c r="BG13" s="65">
        <f>AU13+AX13+BA13+BD13</f>
        <v>3180.6666666666738</v>
      </c>
      <c r="BH13" s="61">
        <f t="shared" ref="BH13" si="19">SUM(AM13+AP13+BE13)</f>
        <v>1498.4166666666672</v>
      </c>
      <c r="BI13" s="62">
        <f t="shared" si="7"/>
        <v>1682.2499999999998</v>
      </c>
      <c r="BJ13" s="65">
        <f t="shared" ref="BJ13:BJ14" si="20">(AO13+AR13+BG13)</f>
        <v>3180.6666666666738</v>
      </c>
    </row>
    <row r="14" spans="1:62" ht="17.25" customHeight="1" x14ac:dyDescent="0.2">
      <c r="A14" s="92"/>
      <c r="B14" s="49" t="s">
        <v>79</v>
      </c>
      <c r="C14" s="66">
        <f t="shared" ref="C14:H14" si="21">C12+C13</f>
        <v>528.06666666666695</v>
      </c>
      <c r="D14" s="67">
        <f t="shared" si="21"/>
        <v>431</v>
      </c>
      <c r="E14" s="68">
        <f t="shared" si="21"/>
        <v>959.06666666666695</v>
      </c>
      <c r="F14" s="69">
        <f t="shared" si="21"/>
        <v>915.06666666666695</v>
      </c>
      <c r="G14" s="67">
        <f t="shared" si="21"/>
        <v>1489.3333333333301</v>
      </c>
      <c r="H14" s="68">
        <f t="shared" si="21"/>
        <v>2404.4</v>
      </c>
      <c r="I14" s="69">
        <f t="shared" ref="I14:AL14" si="22">I12+I13</f>
        <v>1844.2333333333299</v>
      </c>
      <c r="J14" s="67">
        <f t="shared" si="22"/>
        <v>2064.9</v>
      </c>
      <c r="K14" s="68">
        <f t="shared" si="22"/>
        <v>3909.13333333333</v>
      </c>
      <c r="L14" s="69">
        <f t="shared" si="22"/>
        <v>1829.5333333333299</v>
      </c>
      <c r="M14" s="67">
        <f t="shared" si="22"/>
        <v>1590.13333333333</v>
      </c>
      <c r="N14" s="68">
        <f t="shared" si="22"/>
        <v>3419.6666666666702</v>
      </c>
      <c r="O14" s="69">
        <f t="shared" si="22"/>
        <v>2286.1999999999998</v>
      </c>
      <c r="P14" s="67">
        <f t="shared" si="22"/>
        <v>2004.2</v>
      </c>
      <c r="Q14" s="68">
        <f t="shared" si="22"/>
        <v>4290.3999999999996</v>
      </c>
      <c r="R14" s="69">
        <f t="shared" si="22"/>
        <v>875.8</v>
      </c>
      <c r="S14" s="67">
        <f t="shared" si="22"/>
        <v>720.93333333333305</v>
      </c>
      <c r="T14" s="68">
        <f t="shared" si="22"/>
        <v>1596.7333333333299</v>
      </c>
      <c r="U14" s="69">
        <f t="shared" si="22"/>
        <v>2217.7333333333299</v>
      </c>
      <c r="V14" s="67">
        <f t="shared" si="22"/>
        <v>1911.7333333333299</v>
      </c>
      <c r="W14" s="68">
        <f t="shared" si="22"/>
        <v>4129.4666666666699</v>
      </c>
      <c r="X14" s="69">
        <f t="shared" si="22"/>
        <v>389.46666666666698</v>
      </c>
      <c r="Y14" s="67">
        <f t="shared" si="22"/>
        <v>389.53333333333302</v>
      </c>
      <c r="Z14" s="68">
        <f t="shared" si="22"/>
        <v>779</v>
      </c>
      <c r="AA14" s="69">
        <f t="shared" si="22"/>
        <v>1849.43333333333</v>
      </c>
      <c r="AB14" s="67">
        <f t="shared" si="22"/>
        <v>1711.7333333333299</v>
      </c>
      <c r="AC14" s="68">
        <f t="shared" si="22"/>
        <v>3561.1666666666702</v>
      </c>
      <c r="AD14" s="69">
        <f t="shared" si="22"/>
        <v>542</v>
      </c>
      <c r="AE14" s="67">
        <f t="shared" si="22"/>
        <v>568.79999999999995</v>
      </c>
      <c r="AF14" s="68">
        <f t="shared" si="22"/>
        <v>1110.8</v>
      </c>
      <c r="AG14" s="69">
        <f t="shared" si="22"/>
        <v>1270.2333333333299</v>
      </c>
      <c r="AH14" s="67">
        <f t="shared" si="22"/>
        <v>1457.8</v>
      </c>
      <c r="AI14" s="68">
        <f t="shared" si="22"/>
        <v>2728.0333333333301</v>
      </c>
      <c r="AJ14" s="69">
        <f t="shared" si="22"/>
        <v>1454.13333333333</v>
      </c>
      <c r="AK14" s="67">
        <f t="shared" si="22"/>
        <v>1058.86666666667</v>
      </c>
      <c r="AL14" s="68">
        <f t="shared" si="22"/>
        <v>2513</v>
      </c>
      <c r="AM14" s="69">
        <f t="shared" si="1"/>
        <v>16001.899999999981</v>
      </c>
      <c r="AN14" s="67">
        <f t="shared" si="2"/>
        <v>15398.966666666654</v>
      </c>
      <c r="AO14" s="67">
        <f t="shared" si="3"/>
        <v>31400.866666666665</v>
      </c>
      <c r="AP14" s="66">
        <f t="shared" ref="AP14:AR14" si="23">AP12+AP13</f>
        <v>241.6</v>
      </c>
      <c r="AQ14" s="67">
        <f t="shared" si="23"/>
        <v>521.1</v>
      </c>
      <c r="AR14" s="70">
        <f t="shared" si="23"/>
        <v>762.7</v>
      </c>
      <c r="AS14" s="66">
        <f>AS12+AS13</f>
        <v>7557.4999999999973</v>
      </c>
      <c r="AT14" s="67">
        <f t="shared" ref="AT14:BD14" si="24">AT12+AT13</f>
        <v>1618.9666666666672</v>
      </c>
      <c r="AU14" s="67">
        <f t="shared" si="24"/>
        <v>9176.4666666666708</v>
      </c>
      <c r="AV14" s="69">
        <f t="shared" si="24"/>
        <v>4078.7</v>
      </c>
      <c r="AW14" s="67">
        <f t="shared" si="24"/>
        <v>391.61666666666667</v>
      </c>
      <c r="AX14" s="68">
        <f t="shared" si="24"/>
        <v>4470.3166666666666</v>
      </c>
      <c r="AY14" s="67">
        <f t="shared" si="24"/>
        <v>7609.3749999999973</v>
      </c>
      <c r="AZ14" s="67">
        <f t="shared" si="24"/>
        <v>1320.616666666667</v>
      </c>
      <c r="BA14" s="67">
        <f t="shared" si="24"/>
        <v>8929.9916666666704</v>
      </c>
      <c r="BB14" s="69">
        <f t="shared" si="24"/>
        <v>4455.6416666666628</v>
      </c>
      <c r="BC14" s="67">
        <f t="shared" si="24"/>
        <v>606.28333333333296</v>
      </c>
      <c r="BD14" s="68">
        <f t="shared" si="24"/>
        <v>5061.9249999999965</v>
      </c>
      <c r="BE14" s="67">
        <f t="shared" si="5"/>
        <v>23701.216666666656</v>
      </c>
      <c r="BF14" s="67">
        <f t="shared" si="4"/>
        <v>3937.4833333333336</v>
      </c>
      <c r="BG14" s="70">
        <f t="shared" si="4"/>
        <v>27638.700000000004</v>
      </c>
      <c r="BH14" s="61">
        <f>SUM(AM14+AP14+BE14)</f>
        <v>39944.716666666638</v>
      </c>
      <c r="BI14" s="62">
        <f t="shared" si="7"/>
        <v>19857.549999999988</v>
      </c>
      <c r="BJ14" s="65">
        <f t="shared" si="20"/>
        <v>59802.26666666667</v>
      </c>
    </row>
    <row r="15" spans="1:62" ht="17.25" customHeight="1" x14ac:dyDescent="0.2">
      <c r="A15" s="93" t="str">
        <f>Data!A28</f>
        <v>Spring 2012</v>
      </c>
      <c r="B15" s="45" t="str">
        <f>Data!B28</f>
        <v>UG</v>
      </c>
      <c r="C15" s="61">
        <f>Data!C28</f>
        <v>528.20000000000005</v>
      </c>
      <c r="D15" s="62">
        <f>Data!D28</f>
        <v>406.2</v>
      </c>
      <c r="E15" s="63">
        <f>Data!E28</f>
        <v>934.4</v>
      </c>
      <c r="F15" s="64">
        <f>Data!F28</f>
        <v>895.8</v>
      </c>
      <c r="G15" s="62">
        <f>Data!G28</f>
        <v>1588.4666666666701</v>
      </c>
      <c r="H15" s="63">
        <f>Data!H28</f>
        <v>2484.2666666666701</v>
      </c>
      <c r="I15" s="64">
        <f>Data!I28</f>
        <v>1860.7333333333299</v>
      </c>
      <c r="J15" s="62">
        <f>Data!J28</f>
        <v>2118.36666666667</v>
      </c>
      <c r="K15" s="63">
        <f>Data!K28</f>
        <v>3979.1</v>
      </c>
      <c r="L15" s="64">
        <f>Data!L28</f>
        <v>1619.4</v>
      </c>
      <c r="M15" s="62">
        <f>Data!M28</f>
        <v>1781.6666666666699</v>
      </c>
      <c r="N15" s="63">
        <f>Data!N28</f>
        <v>3401.0666666666698</v>
      </c>
      <c r="O15" s="64">
        <f>Data!O28</f>
        <v>2037.3333333333301</v>
      </c>
      <c r="P15" s="62">
        <f>Data!P28</f>
        <v>2034.5333333333299</v>
      </c>
      <c r="Q15" s="63">
        <f>Data!Q28</f>
        <v>4071.86666666667</v>
      </c>
      <c r="R15" s="64">
        <f>Data!R28</f>
        <v>794.86666666666702</v>
      </c>
      <c r="S15" s="62">
        <f>Data!S28</f>
        <v>772.26666666666699</v>
      </c>
      <c r="T15" s="63">
        <f>Data!T28</f>
        <v>1567.13333333333</v>
      </c>
      <c r="U15" s="64">
        <f>Data!U28</f>
        <v>2036.5</v>
      </c>
      <c r="V15" s="62">
        <f>Data!V28</f>
        <v>2033.13333333333</v>
      </c>
      <c r="W15" s="63">
        <f>Data!W28</f>
        <v>4069.63333333333</v>
      </c>
      <c r="X15" s="64">
        <f>Data!X28</f>
        <v>360.86666666666702</v>
      </c>
      <c r="Y15" s="62">
        <f>Data!Y28</f>
        <v>397.53333333333302</v>
      </c>
      <c r="Z15" s="63">
        <f>Data!Z28</f>
        <v>758.4</v>
      </c>
      <c r="AA15" s="64">
        <f>Data!AA28</f>
        <v>1705.4</v>
      </c>
      <c r="AB15" s="62">
        <f>Data!AB28</f>
        <v>1869.7</v>
      </c>
      <c r="AC15" s="63">
        <f>Data!AC28</f>
        <v>3575.1</v>
      </c>
      <c r="AD15" s="64">
        <f>Data!AD28</f>
        <v>511.4</v>
      </c>
      <c r="AE15" s="62">
        <f>Data!AE28</f>
        <v>563.13333333333298</v>
      </c>
      <c r="AF15" s="63">
        <f>Data!AF28</f>
        <v>1074.5333333333299</v>
      </c>
      <c r="AG15" s="64">
        <f>Data!AG28</f>
        <v>1253.5333333333299</v>
      </c>
      <c r="AH15" s="62">
        <f>Data!AH28</f>
        <v>1438.4</v>
      </c>
      <c r="AI15" s="63">
        <f>Data!AI28</f>
        <v>2691.9333333333302</v>
      </c>
      <c r="AJ15" s="64">
        <f>Data!AJ28</f>
        <v>1267.8</v>
      </c>
      <c r="AK15" s="62">
        <f>Data!AK28</f>
        <v>1190.2</v>
      </c>
      <c r="AL15" s="63">
        <f>Data!AL28</f>
        <v>2458</v>
      </c>
      <c r="AM15" s="64">
        <f t="shared" si="1"/>
        <v>14871.833333333321</v>
      </c>
      <c r="AN15" s="62">
        <f t="shared" si="2"/>
        <v>16193.600000000004</v>
      </c>
      <c r="AO15" s="62">
        <f t="shared" si="3"/>
        <v>31065.433333333331</v>
      </c>
      <c r="AP15" s="61">
        <f>Data!AM28</f>
        <v>244.8</v>
      </c>
      <c r="AQ15" s="62">
        <f>Data!AN28</f>
        <v>524.4</v>
      </c>
      <c r="AR15" s="65">
        <f>Data!AO28</f>
        <v>769.2</v>
      </c>
      <c r="AS15" s="56">
        <f>Data!AP28</f>
        <v>6950.6</v>
      </c>
      <c r="AT15" s="62">
        <f>Data!AQ28</f>
        <v>943.96666666666704</v>
      </c>
      <c r="AU15" s="62">
        <f>Data!AR28</f>
        <v>7894.5666666666702</v>
      </c>
      <c r="AV15" s="64">
        <f>Data!AS28</f>
        <v>4110.2</v>
      </c>
      <c r="AW15" s="62">
        <f>Data!AT28</f>
        <v>256.89999999999998</v>
      </c>
      <c r="AX15" s="63">
        <f>Data!AU28</f>
        <v>4367.1000000000004</v>
      </c>
      <c r="AY15" s="62">
        <f>Data!AV28</f>
        <v>6684.2333333333299</v>
      </c>
      <c r="AZ15" s="62">
        <f>Data!AW28</f>
        <v>558.53333333333296</v>
      </c>
      <c r="BA15" s="62">
        <f>Data!AX28</f>
        <v>7242.7666666666701</v>
      </c>
      <c r="BB15" s="64">
        <f>Data!AY28</f>
        <v>4185.9666666666699</v>
      </c>
      <c r="BC15" s="62">
        <f>Data!AZ28</f>
        <v>434.6</v>
      </c>
      <c r="BD15" s="63">
        <f>Data!BA28</f>
        <v>4620.5666666666702</v>
      </c>
      <c r="BE15" s="62">
        <f t="shared" si="5"/>
        <v>21931</v>
      </c>
      <c r="BF15" s="62">
        <f t="shared" si="4"/>
        <v>2194</v>
      </c>
      <c r="BG15" s="65">
        <f t="shared" si="4"/>
        <v>24125.000000000011</v>
      </c>
      <c r="BH15" s="56">
        <f>SUM(AM15+AP15+BE15)</f>
        <v>37047.633333333317</v>
      </c>
      <c r="BI15" s="57">
        <f t="shared" si="7"/>
        <v>18912.000000000004</v>
      </c>
      <c r="BJ15" s="60">
        <f>(AO15+AR15+BG15)</f>
        <v>55959.633333333346</v>
      </c>
    </row>
    <row r="16" spans="1:62" ht="17.25" customHeight="1" x14ac:dyDescent="0.2">
      <c r="A16" s="91"/>
      <c r="B16" s="47" t="str">
        <f>Data!B29</f>
        <v>GR</v>
      </c>
      <c r="C16" s="61">
        <f>Data!C29</f>
        <v>0</v>
      </c>
      <c r="D16" s="62">
        <f>Data!D29</f>
        <v>0</v>
      </c>
      <c r="E16" s="63">
        <f>Data!E29</f>
        <v>0</v>
      </c>
      <c r="F16" s="64">
        <f>Data!F29</f>
        <v>0</v>
      </c>
      <c r="G16" s="62">
        <f>Data!G29</f>
        <v>0</v>
      </c>
      <c r="H16" s="63">
        <f>Data!H29</f>
        <v>0</v>
      </c>
      <c r="I16" s="64">
        <f>Data!I29</f>
        <v>0</v>
      </c>
      <c r="J16" s="62">
        <f>Data!J29</f>
        <v>0</v>
      </c>
      <c r="K16" s="63">
        <f>Data!K29</f>
        <v>0</v>
      </c>
      <c r="L16" s="64">
        <f>Data!L29</f>
        <v>0</v>
      </c>
      <c r="M16" s="62">
        <f>Data!M29</f>
        <v>0</v>
      </c>
      <c r="N16" s="63">
        <f>Data!N29</f>
        <v>0</v>
      </c>
      <c r="O16" s="64">
        <f>Data!O29</f>
        <v>0</v>
      </c>
      <c r="P16" s="62">
        <f>Data!P29</f>
        <v>0</v>
      </c>
      <c r="Q16" s="63">
        <f>Data!Q29</f>
        <v>0</v>
      </c>
      <c r="R16" s="64">
        <f>Data!R29</f>
        <v>0</v>
      </c>
      <c r="S16" s="62">
        <f>Data!S29</f>
        <v>0</v>
      </c>
      <c r="T16" s="63">
        <f>Data!T29</f>
        <v>0</v>
      </c>
      <c r="U16" s="64">
        <f>Data!U29</f>
        <v>0</v>
      </c>
      <c r="V16" s="62">
        <f>Data!V29</f>
        <v>0</v>
      </c>
      <c r="W16" s="63">
        <f>Data!W29</f>
        <v>0</v>
      </c>
      <c r="X16" s="64">
        <f>Data!X29</f>
        <v>0</v>
      </c>
      <c r="Y16" s="62">
        <f>Data!Y29</f>
        <v>0</v>
      </c>
      <c r="Z16" s="63">
        <f>Data!Z29</f>
        <v>0</v>
      </c>
      <c r="AA16" s="64">
        <f>Data!AA29</f>
        <v>0</v>
      </c>
      <c r="AB16" s="62">
        <f>Data!AB29</f>
        <v>0</v>
      </c>
      <c r="AC16" s="63">
        <f>Data!AC29</f>
        <v>0</v>
      </c>
      <c r="AD16" s="64">
        <f>Data!AD29</f>
        <v>0</v>
      </c>
      <c r="AE16" s="62">
        <f>Data!AE29</f>
        <v>0</v>
      </c>
      <c r="AF16" s="63">
        <f>Data!AF29</f>
        <v>0</v>
      </c>
      <c r="AG16" s="64">
        <f>Data!AG29</f>
        <v>0</v>
      </c>
      <c r="AH16" s="62">
        <f>Data!AH29</f>
        <v>0</v>
      </c>
      <c r="AI16" s="63">
        <f>Data!AI29</f>
        <v>0</v>
      </c>
      <c r="AJ16" s="64">
        <f>Data!AJ29</f>
        <v>0</v>
      </c>
      <c r="AK16" s="62">
        <f>Data!AK29</f>
        <v>0</v>
      </c>
      <c r="AL16" s="63">
        <f>Data!AL29</f>
        <v>0</v>
      </c>
      <c r="AM16" s="64">
        <f t="shared" si="1"/>
        <v>0</v>
      </c>
      <c r="AN16" s="62">
        <f t="shared" si="2"/>
        <v>0</v>
      </c>
      <c r="AO16" s="62">
        <f t="shared" si="3"/>
        <v>0</v>
      </c>
      <c r="AP16" s="61">
        <f>Data!AM29</f>
        <v>0</v>
      </c>
      <c r="AQ16" s="62">
        <f>Data!AN29</f>
        <v>0</v>
      </c>
      <c r="AR16" s="65">
        <f>Data!AO3</f>
        <v>0</v>
      </c>
      <c r="AS16" s="61">
        <f>Data!AP29</f>
        <v>498.29166666666703</v>
      </c>
      <c r="AT16" s="62">
        <f>Data!AQ29</f>
        <v>609.54166666666697</v>
      </c>
      <c r="AU16" s="62">
        <f>Data!AR29</f>
        <v>1107.8333333333301</v>
      </c>
      <c r="AV16" s="64">
        <f>Data!AS29</f>
        <v>38.6666666666667</v>
      </c>
      <c r="AW16" s="62">
        <f>Data!AT29</f>
        <v>57.25</v>
      </c>
      <c r="AX16" s="63">
        <f>Data!AU29</f>
        <v>95.9166666666667</v>
      </c>
      <c r="AY16" s="62">
        <f>Data!AV29</f>
        <v>762.83333333333303</v>
      </c>
      <c r="AZ16" s="62">
        <f>Data!AW29</f>
        <v>659.83333333333303</v>
      </c>
      <c r="BA16" s="62">
        <f>Data!AX29</f>
        <v>1422.6666666666699</v>
      </c>
      <c r="BB16" s="64">
        <f>Data!AY29</f>
        <v>93.2083333333333</v>
      </c>
      <c r="BC16" s="62">
        <f>Data!AZ29</f>
        <v>189.958333333333</v>
      </c>
      <c r="BD16" s="63">
        <f>Data!BA29</f>
        <v>283.16666666666703</v>
      </c>
      <c r="BE16" s="62">
        <f t="shared" si="5"/>
        <v>1393</v>
      </c>
      <c r="BF16" s="62">
        <f t="shared" si="4"/>
        <v>1516.583333333333</v>
      </c>
      <c r="BG16" s="65">
        <f>AU16+AX16+BA16+BD16</f>
        <v>2909.5833333333339</v>
      </c>
      <c r="BH16" s="61">
        <f t="shared" ref="BH16" si="25">SUM(AM16+AP16+BE16)</f>
        <v>1393</v>
      </c>
      <c r="BI16" s="62">
        <f t="shared" si="7"/>
        <v>1516.583333333333</v>
      </c>
      <c r="BJ16" s="65">
        <f t="shared" ref="BJ16:BJ17" si="26">(AO16+AR16+BG16)</f>
        <v>2909.5833333333339</v>
      </c>
    </row>
    <row r="17" spans="1:62" ht="17.25" customHeight="1" x14ac:dyDescent="0.2">
      <c r="A17" s="92"/>
      <c r="B17" s="49" t="s">
        <v>79</v>
      </c>
      <c r="C17" s="66">
        <f t="shared" ref="C17:H17" si="27">C15+C16</f>
        <v>528.20000000000005</v>
      </c>
      <c r="D17" s="67">
        <f t="shared" si="27"/>
        <v>406.2</v>
      </c>
      <c r="E17" s="68">
        <f t="shared" si="27"/>
        <v>934.4</v>
      </c>
      <c r="F17" s="69">
        <f t="shared" si="27"/>
        <v>895.8</v>
      </c>
      <c r="G17" s="67">
        <f t="shared" si="27"/>
        <v>1588.4666666666701</v>
      </c>
      <c r="H17" s="68">
        <f t="shared" si="27"/>
        <v>2484.2666666666701</v>
      </c>
      <c r="I17" s="69">
        <f t="shared" ref="I17:AL17" si="28">I15+I16</f>
        <v>1860.7333333333299</v>
      </c>
      <c r="J17" s="67">
        <f t="shared" si="28"/>
        <v>2118.36666666667</v>
      </c>
      <c r="K17" s="68">
        <f t="shared" si="28"/>
        <v>3979.1</v>
      </c>
      <c r="L17" s="69">
        <f t="shared" si="28"/>
        <v>1619.4</v>
      </c>
      <c r="M17" s="67">
        <f t="shared" si="28"/>
        <v>1781.6666666666699</v>
      </c>
      <c r="N17" s="68">
        <f t="shared" si="28"/>
        <v>3401.0666666666698</v>
      </c>
      <c r="O17" s="69">
        <f t="shared" si="28"/>
        <v>2037.3333333333301</v>
      </c>
      <c r="P17" s="67">
        <f t="shared" si="28"/>
        <v>2034.5333333333299</v>
      </c>
      <c r="Q17" s="68">
        <f t="shared" si="28"/>
        <v>4071.86666666667</v>
      </c>
      <c r="R17" s="69">
        <f t="shared" si="28"/>
        <v>794.86666666666702</v>
      </c>
      <c r="S17" s="67">
        <f t="shared" si="28"/>
        <v>772.26666666666699</v>
      </c>
      <c r="T17" s="68">
        <f t="shared" si="28"/>
        <v>1567.13333333333</v>
      </c>
      <c r="U17" s="69">
        <f t="shared" si="28"/>
        <v>2036.5</v>
      </c>
      <c r="V17" s="67">
        <f t="shared" si="28"/>
        <v>2033.13333333333</v>
      </c>
      <c r="W17" s="68">
        <f t="shared" si="28"/>
        <v>4069.63333333333</v>
      </c>
      <c r="X17" s="69">
        <f t="shared" si="28"/>
        <v>360.86666666666702</v>
      </c>
      <c r="Y17" s="67">
        <f t="shared" si="28"/>
        <v>397.53333333333302</v>
      </c>
      <c r="Z17" s="68">
        <f t="shared" si="28"/>
        <v>758.4</v>
      </c>
      <c r="AA17" s="69">
        <f t="shared" si="28"/>
        <v>1705.4</v>
      </c>
      <c r="AB17" s="67">
        <f t="shared" si="28"/>
        <v>1869.7</v>
      </c>
      <c r="AC17" s="68">
        <f t="shared" si="28"/>
        <v>3575.1</v>
      </c>
      <c r="AD17" s="69">
        <f t="shared" si="28"/>
        <v>511.4</v>
      </c>
      <c r="AE17" s="67">
        <f t="shared" si="28"/>
        <v>563.13333333333298</v>
      </c>
      <c r="AF17" s="68">
        <f t="shared" si="28"/>
        <v>1074.5333333333299</v>
      </c>
      <c r="AG17" s="69">
        <f t="shared" si="28"/>
        <v>1253.5333333333299</v>
      </c>
      <c r="AH17" s="67">
        <f t="shared" si="28"/>
        <v>1438.4</v>
      </c>
      <c r="AI17" s="68">
        <f t="shared" si="28"/>
        <v>2691.9333333333302</v>
      </c>
      <c r="AJ17" s="69">
        <f t="shared" si="28"/>
        <v>1267.8</v>
      </c>
      <c r="AK17" s="67">
        <f t="shared" si="28"/>
        <v>1190.2</v>
      </c>
      <c r="AL17" s="68">
        <f t="shared" si="28"/>
        <v>2458</v>
      </c>
      <c r="AM17" s="69">
        <f t="shared" si="1"/>
        <v>14871.833333333321</v>
      </c>
      <c r="AN17" s="67">
        <f t="shared" si="2"/>
        <v>16193.600000000004</v>
      </c>
      <c r="AO17" s="67">
        <f t="shared" si="3"/>
        <v>31065.433333333331</v>
      </c>
      <c r="AP17" s="66">
        <f t="shared" ref="AP17:AR17" si="29">AP15+AP16</f>
        <v>244.8</v>
      </c>
      <c r="AQ17" s="67">
        <f t="shared" si="29"/>
        <v>524.4</v>
      </c>
      <c r="AR17" s="70">
        <f t="shared" si="29"/>
        <v>769.2</v>
      </c>
      <c r="AS17" s="66">
        <f>AS15+AS16</f>
        <v>7448.8916666666673</v>
      </c>
      <c r="AT17" s="67">
        <f t="shared" ref="AT17:BD17" si="30">AT15+AT16</f>
        <v>1553.5083333333341</v>
      </c>
      <c r="AU17" s="67">
        <f t="shared" si="30"/>
        <v>9002.4</v>
      </c>
      <c r="AV17" s="69">
        <f t="shared" si="30"/>
        <v>4148.8666666666668</v>
      </c>
      <c r="AW17" s="67">
        <f t="shared" si="30"/>
        <v>314.14999999999998</v>
      </c>
      <c r="AX17" s="68">
        <f t="shared" si="30"/>
        <v>4463.0166666666673</v>
      </c>
      <c r="AY17" s="67">
        <f t="shared" si="30"/>
        <v>7447.066666666663</v>
      </c>
      <c r="AZ17" s="67">
        <f t="shared" si="30"/>
        <v>1218.3666666666659</v>
      </c>
      <c r="BA17" s="67">
        <f t="shared" si="30"/>
        <v>8665.4333333333398</v>
      </c>
      <c r="BB17" s="69">
        <f t="shared" si="30"/>
        <v>4279.1750000000029</v>
      </c>
      <c r="BC17" s="67">
        <f t="shared" si="30"/>
        <v>624.55833333333305</v>
      </c>
      <c r="BD17" s="68">
        <f t="shared" si="30"/>
        <v>4903.7333333333372</v>
      </c>
      <c r="BE17" s="67">
        <f t="shared" si="5"/>
        <v>23324</v>
      </c>
      <c r="BF17" s="67">
        <f t="shared" si="4"/>
        <v>3710.583333333333</v>
      </c>
      <c r="BG17" s="70">
        <f t="shared" si="4"/>
        <v>27034.583333333343</v>
      </c>
      <c r="BH17" s="61">
        <f>SUM(AM17+AP17+BE17)</f>
        <v>38440.633333333317</v>
      </c>
      <c r="BI17" s="62">
        <f t="shared" si="7"/>
        <v>20428.583333333336</v>
      </c>
      <c r="BJ17" s="65">
        <f t="shared" si="26"/>
        <v>58869.216666666674</v>
      </c>
    </row>
    <row r="18" spans="1:62" ht="17.25" customHeight="1" x14ac:dyDescent="0.2">
      <c r="A18" s="93" t="str">
        <f>Data!A30</f>
        <v>Spring 2013</v>
      </c>
      <c r="B18" s="45" t="str">
        <f>Data!B30</f>
        <v>UG</v>
      </c>
      <c r="C18" s="61">
        <f>Data!C30</f>
        <v>532.20000000000005</v>
      </c>
      <c r="D18" s="62">
        <f>Data!D30</f>
        <v>396.2</v>
      </c>
      <c r="E18" s="63">
        <f>Data!E30</f>
        <v>928.4</v>
      </c>
      <c r="F18" s="64">
        <f>Data!F30</f>
        <v>814.6</v>
      </c>
      <c r="G18" s="62">
        <f>Data!G30</f>
        <v>1542.5333333333299</v>
      </c>
      <c r="H18" s="63">
        <f>Data!H30</f>
        <v>2357.13333333333</v>
      </c>
      <c r="I18" s="64">
        <f>Data!I30</f>
        <v>2009.43333333333</v>
      </c>
      <c r="J18" s="62">
        <f>Data!J30</f>
        <v>2265.4</v>
      </c>
      <c r="K18" s="63">
        <f>Data!K30</f>
        <v>4274.8333333333303</v>
      </c>
      <c r="L18" s="64">
        <f>Data!L30</f>
        <v>1609.93333333333</v>
      </c>
      <c r="M18" s="62">
        <f>Data!M30</f>
        <v>1724.5333333333299</v>
      </c>
      <c r="N18" s="63">
        <f>Data!N30</f>
        <v>3334.4666666666699</v>
      </c>
      <c r="O18" s="64">
        <f>Data!O30</f>
        <v>2023.4</v>
      </c>
      <c r="P18" s="62">
        <f>Data!P30</f>
        <v>2121.6</v>
      </c>
      <c r="Q18" s="63">
        <f>Data!Q30</f>
        <v>4145</v>
      </c>
      <c r="R18" s="64">
        <f>Data!R30</f>
        <v>840.2</v>
      </c>
      <c r="S18" s="62">
        <f>Data!S30</f>
        <v>745.33333333333303</v>
      </c>
      <c r="T18" s="63">
        <f>Data!T30</f>
        <v>1585.5333333333299</v>
      </c>
      <c r="U18" s="64">
        <f>Data!U30</f>
        <v>1981.3333333333301</v>
      </c>
      <c r="V18" s="62">
        <f>Data!V30</f>
        <v>2041.5333333333299</v>
      </c>
      <c r="W18" s="63">
        <f>Data!W30</f>
        <v>4022.86666666667</v>
      </c>
      <c r="X18" s="64">
        <f>Data!X30</f>
        <v>366.933333333333</v>
      </c>
      <c r="Y18" s="62">
        <f>Data!Y30</f>
        <v>399.4</v>
      </c>
      <c r="Z18" s="63">
        <f>Data!Z30</f>
        <v>766.33333333333303</v>
      </c>
      <c r="AA18" s="64">
        <f>Data!AA30</f>
        <v>1737.2666666666701</v>
      </c>
      <c r="AB18" s="62">
        <f>Data!AB30</f>
        <v>1854.7333333333299</v>
      </c>
      <c r="AC18" s="63">
        <f>Data!AC30</f>
        <v>3592</v>
      </c>
      <c r="AD18" s="64">
        <f>Data!AD30</f>
        <v>513.79999999999995</v>
      </c>
      <c r="AE18" s="62">
        <f>Data!AE30</f>
        <v>556.13333333333298</v>
      </c>
      <c r="AF18" s="63">
        <f>Data!AF30</f>
        <v>1069.93333333333</v>
      </c>
      <c r="AG18" s="64">
        <f>Data!AG30</f>
        <v>1190.8</v>
      </c>
      <c r="AH18" s="62">
        <f>Data!AH30</f>
        <v>1414.3</v>
      </c>
      <c r="AI18" s="63">
        <f>Data!AI30</f>
        <v>2605.1</v>
      </c>
      <c r="AJ18" s="64">
        <f>Data!AJ30</f>
        <v>1187.7333333333299</v>
      </c>
      <c r="AK18" s="62">
        <f>Data!AK30</f>
        <v>1191</v>
      </c>
      <c r="AL18" s="63">
        <f>Data!AL30</f>
        <v>2378.7333333333299</v>
      </c>
      <c r="AM18" s="64">
        <f t="shared" si="1"/>
        <v>14807.63333333332</v>
      </c>
      <c r="AN18" s="62">
        <f t="shared" si="2"/>
        <v>16252.699999999983</v>
      </c>
      <c r="AO18" s="62">
        <f t="shared" si="3"/>
        <v>31060.333333333321</v>
      </c>
      <c r="AP18" s="61">
        <f>Data!AM30</f>
        <v>276.7</v>
      </c>
      <c r="AQ18" s="62">
        <f>Data!AN30</f>
        <v>515.9</v>
      </c>
      <c r="AR18" s="65">
        <f>Data!AO30</f>
        <v>792.6</v>
      </c>
      <c r="AS18" s="56">
        <f>Data!AP30</f>
        <v>6842</v>
      </c>
      <c r="AT18" s="62">
        <f>Data!AQ30</f>
        <v>950.6</v>
      </c>
      <c r="AU18" s="62">
        <f>Data!AR30</f>
        <v>7792.6</v>
      </c>
      <c r="AV18" s="64">
        <f>Data!AS30</f>
        <v>4092.8333333333298</v>
      </c>
      <c r="AW18" s="62">
        <f>Data!AT30</f>
        <v>253.86666666666699</v>
      </c>
      <c r="AX18" s="63">
        <f>Data!AU30</f>
        <v>4346.7</v>
      </c>
      <c r="AY18" s="62">
        <f>Data!AV30</f>
        <v>6387.6333333333296</v>
      </c>
      <c r="AZ18" s="62">
        <f>Data!AW30</f>
        <v>559.83333333333303</v>
      </c>
      <c r="BA18" s="62">
        <f>Data!AX30</f>
        <v>6947.4666666666699</v>
      </c>
      <c r="BB18" s="64">
        <f>Data!AY30</f>
        <v>3942.1666666666702</v>
      </c>
      <c r="BC18" s="62">
        <f>Data!AZ30</f>
        <v>481.16666666666703</v>
      </c>
      <c r="BD18" s="63">
        <f>Data!BA30</f>
        <v>4423.3333333333303</v>
      </c>
      <c r="BE18" s="62">
        <f t="shared" si="5"/>
        <v>21264.633333333331</v>
      </c>
      <c r="BF18" s="62">
        <f t="shared" si="4"/>
        <v>2245.4666666666672</v>
      </c>
      <c r="BG18" s="65">
        <f t="shared" si="4"/>
        <v>23510.1</v>
      </c>
      <c r="BH18" s="56">
        <f>SUM(AM18+AP18+BE18)</f>
        <v>36348.966666666653</v>
      </c>
      <c r="BI18" s="57">
        <f t="shared" si="7"/>
        <v>19014.066666666651</v>
      </c>
      <c r="BJ18" s="60">
        <f>(AO18+AR18+BG18)</f>
        <v>55363.033333333318</v>
      </c>
    </row>
    <row r="19" spans="1:62" ht="17.25" customHeight="1" x14ac:dyDescent="0.2">
      <c r="A19" s="91"/>
      <c r="B19" s="47" t="str">
        <f>Data!B31</f>
        <v>GR</v>
      </c>
      <c r="C19" s="61">
        <f>Data!C31</f>
        <v>0</v>
      </c>
      <c r="D19" s="62">
        <f>Data!D31</f>
        <v>0</v>
      </c>
      <c r="E19" s="63">
        <f>Data!E31</f>
        <v>0</v>
      </c>
      <c r="F19" s="64">
        <f>Data!F31</f>
        <v>0</v>
      </c>
      <c r="G19" s="62">
        <f>Data!G31</f>
        <v>0</v>
      </c>
      <c r="H19" s="63">
        <f>Data!H31</f>
        <v>0</v>
      </c>
      <c r="I19" s="64">
        <f>Data!I31</f>
        <v>0</v>
      </c>
      <c r="J19" s="62">
        <f>Data!J31</f>
        <v>0</v>
      </c>
      <c r="K19" s="63">
        <f>Data!K31</f>
        <v>0</v>
      </c>
      <c r="L19" s="64">
        <f>Data!L31</f>
        <v>0</v>
      </c>
      <c r="M19" s="62">
        <f>Data!M31</f>
        <v>0</v>
      </c>
      <c r="N19" s="63">
        <f>Data!N31</f>
        <v>0</v>
      </c>
      <c r="O19" s="64">
        <f>Data!O31</f>
        <v>0</v>
      </c>
      <c r="P19" s="62">
        <f>Data!P31</f>
        <v>0</v>
      </c>
      <c r="Q19" s="63">
        <f>Data!Q31</f>
        <v>0</v>
      </c>
      <c r="R19" s="64">
        <f>Data!R31</f>
        <v>0</v>
      </c>
      <c r="S19" s="62">
        <f>Data!S31</f>
        <v>0</v>
      </c>
      <c r="T19" s="63">
        <f>Data!T31</f>
        <v>0</v>
      </c>
      <c r="U19" s="64">
        <f>Data!U31</f>
        <v>0</v>
      </c>
      <c r="V19" s="62">
        <f>Data!V31</f>
        <v>0</v>
      </c>
      <c r="W19" s="63">
        <f>Data!W31</f>
        <v>0</v>
      </c>
      <c r="X19" s="64">
        <f>Data!X31</f>
        <v>0</v>
      </c>
      <c r="Y19" s="62">
        <f>Data!Y31</f>
        <v>0</v>
      </c>
      <c r="Z19" s="63">
        <f>Data!Z31</f>
        <v>0</v>
      </c>
      <c r="AA19" s="64">
        <f>Data!AA31</f>
        <v>0</v>
      </c>
      <c r="AB19" s="62">
        <f>Data!AB31</f>
        <v>0</v>
      </c>
      <c r="AC19" s="63">
        <f>Data!AC31</f>
        <v>0</v>
      </c>
      <c r="AD19" s="64">
        <f>Data!AD31</f>
        <v>0</v>
      </c>
      <c r="AE19" s="62">
        <f>Data!AE31</f>
        <v>0</v>
      </c>
      <c r="AF19" s="63">
        <f>Data!AF31</f>
        <v>0</v>
      </c>
      <c r="AG19" s="64">
        <f>Data!AG31</f>
        <v>0</v>
      </c>
      <c r="AH19" s="62">
        <f>Data!AH31</f>
        <v>0</v>
      </c>
      <c r="AI19" s="63">
        <f>Data!AI31</f>
        <v>0</v>
      </c>
      <c r="AJ19" s="64">
        <f>Data!AJ31</f>
        <v>0</v>
      </c>
      <c r="AK19" s="62">
        <f>Data!AK31</f>
        <v>0</v>
      </c>
      <c r="AL19" s="63">
        <f>Data!AL31</f>
        <v>0</v>
      </c>
      <c r="AM19" s="64">
        <f t="shared" si="1"/>
        <v>0</v>
      </c>
      <c r="AN19" s="62">
        <f t="shared" si="2"/>
        <v>0</v>
      </c>
      <c r="AO19" s="62">
        <f t="shared" si="3"/>
        <v>0</v>
      </c>
      <c r="AP19" s="61">
        <f>Data!AM31</f>
        <v>0</v>
      </c>
      <c r="AQ19" s="62">
        <f>Data!AN31</f>
        <v>0</v>
      </c>
      <c r="AR19" s="65">
        <f>Data!AO31</f>
        <v>0</v>
      </c>
      <c r="AS19" s="61">
        <f>Data!AP31</f>
        <v>454.91666666666703</v>
      </c>
      <c r="AT19" s="62">
        <f>Data!AQ31</f>
        <v>582.83333333333303</v>
      </c>
      <c r="AU19" s="62">
        <f>Data!AR31</f>
        <v>1037.75</v>
      </c>
      <c r="AV19" s="64">
        <f>Data!AS31</f>
        <v>37.3333333333333</v>
      </c>
      <c r="AW19" s="62">
        <f>Data!AT31</f>
        <v>43.3333333333333</v>
      </c>
      <c r="AX19" s="63">
        <f>Data!AU31</f>
        <v>80.6666666666667</v>
      </c>
      <c r="AY19" s="62">
        <f>Data!AV31</f>
        <v>738.08333333333303</v>
      </c>
      <c r="AZ19" s="62">
        <f>Data!AW31</f>
        <v>682.79166666666697</v>
      </c>
      <c r="BA19" s="62">
        <f>Data!AX31</f>
        <v>1420.875</v>
      </c>
      <c r="BB19" s="64">
        <f>Data!AY31</f>
        <v>77.5</v>
      </c>
      <c r="BC19" s="62">
        <f>Data!AZ31</f>
        <v>180.958333333333</v>
      </c>
      <c r="BD19" s="63">
        <f>Data!BA31</f>
        <v>258.45833333333297</v>
      </c>
      <c r="BE19" s="62">
        <f t="shared" si="5"/>
        <v>1307.8333333333335</v>
      </c>
      <c r="BF19" s="62">
        <f t="shared" si="4"/>
        <v>1489.9166666666663</v>
      </c>
      <c r="BG19" s="65">
        <f>AU19+AX19+BA19+BD19</f>
        <v>2797.75</v>
      </c>
      <c r="BH19" s="61">
        <f t="shared" ref="BH19" si="31">SUM(AM19+AP19+BE19)</f>
        <v>1307.8333333333335</v>
      </c>
      <c r="BI19" s="62">
        <f t="shared" si="7"/>
        <v>1489.9166666666663</v>
      </c>
      <c r="BJ19" s="65">
        <f t="shared" ref="BJ19:BJ20" si="32">(AO19+AR19+BG19)</f>
        <v>2797.75</v>
      </c>
    </row>
    <row r="20" spans="1:62" ht="17.25" customHeight="1" x14ac:dyDescent="0.2">
      <c r="A20" s="92"/>
      <c r="B20" s="49" t="s">
        <v>79</v>
      </c>
      <c r="C20" s="66">
        <f t="shared" ref="C20:H20" si="33">C18+C19</f>
        <v>532.20000000000005</v>
      </c>
      <c r="D20" s="67">
        <f t="shared" si="33"/>
        <v>396.2</v>
      </c>
      <c r="E20" s="68">
        <f t="shared" si="33"/>
        <v>928.4</v>
      </c>
      <c r="F20" s="69">
        <f t="shared" si="33"/>
        <v>814.6</v>
      </c>
      <c r="G20" s="67">
        <f t="shared" si="33"/>
        <v>1542.5333333333299</v>
      </c>
      <c r="H20" s="68">
        <f t="shared" si="33"/>
        <v>2357.13333333333</v>
      </c>
      <c r="I20" s="69">
        <f t="shared" ref="I20:AL20" si="34">I18+I19</f>
        <v>2009.43333333333</v>
      </c>
      <c r="J20" s="67">
        <f t="shared" si="34"/>
        <v>2265.4</v>
      </c>
      <c r="K20" s="68">
        <f t="shared" si="34"/>
        <v>4274.8333333333303</v>
      </c>
      <c r="L20" s="69">
        <f t="shared" si="34"/>
        <v>1609.93333333333</v>
      </c>
      <c r="M20" s="67">
        <f t="shared" si="34"/>
        <v>1724.5333333333299</v>
      </c>
      <c r="N20" s="68">
        <f t="shared" si="34"/>
        <v>3334.4666666666699</v>
      </c>
      <c r="O20" s="69">
        <f t="shared" si="34"/>
        <v>2023.4</v>
      </c>
      <c r="P20" s="67">
        <f t="shared" si="34"/>
        <v>2121.6</v>
      </c>
      <c r="Q20" s="68">
        <f t="shared" si="34"/>
        <v>4145</v>
      </c>
      <c r="R20" s="69">
        <f t="shared" si="34"/>
        <v>840.2</v>
      </c>
      <c r="S20" s="67">
        <f t="shared" si="34"/>
        <v>745.33333333333303</v>
      </c>
      <c r="T20" s="68">
        <f t="shared" si="34"/>
        <v>1585.5333333333299</v>
      </c>
      <c r="U20" s="69">
        <f t="shared" si="34"/>
        <v>1981.3333333333301</v>
      </c>
      <c r="V20" s="67">
        <f t="shared" si="34"/>
        <v>2041.5333333333299</v>
      </c>
      <c r="W20" s="68">
        <f t="shared" si="34"/>
        <v>4022.86666666667</v>
      </c>
      <c r="X20" s="69">
        <f t="shared" si="34"/>
        <v>366.933333333333</v>
      </c>
      <c r="Y20" s="67">
        <f t="shared" si="34"/>
        <v>399.4</v>
      </c>
      <c r="Z20" s="68">
        <f t="shared" si="34"/>
        <v>766.33333333333303</v>
      </c>
      <c r="AA20" s="69">
        <f t="shared" si="34"/>
        <v>1737.2666666666701</v>
      </c>
      <c r="AB20" s="67">
        <f t="shared" si="34"/>
        <v>1854.7333333333299</v>
      </c>
      <c r="AC20" s="68">
        <f t="shared" si="34"/>
        <v>3592</v>
      </c>
      <c r="AD20" s="69">
        <f t="shared" si="34"/>
        <v>513.79999999999995</v>
      </c>
      <c r="AE20" s="67">
        <f t="shared" si="34"/>
        <v>556.13333333333298</v>
      </c>
      <c r="AF20" s="68">
        <f t="shared" si="34"/>
        <v>1069.93333333333</v>
      </c>
      <c r="AG20" s="69">
        <f t="shared" si="34"/>
        <v>1190.8</v>
      </c>
      <c r="AH20" s="67">
        <f t="shared" si="34"/>
        <v>1414.3</v>
      </c>
      <c r="AI20" s="68">
        <f t="shared" si="34"/>
        <v>2605.1</v>
      </c>
      <c r="AJ20" s="69">
        <f t="shared" si="34"/>
        <v>1187.7333333333299</v>
      </c>
      <c r="AK20" s="67">
        <f t="shared" si="34"/>
        <v>1191</v>
      </c>
      <c r="AL20" s="68">
        <f t="shared" si="34"/>
        <v>2378.7333333333299</v>
      </c>
      <c r="AM20" s="69">
        <f t="shared" si="1"/>
        <v>14807.63333333332</v>
      </c>
      <c r="AN20" s="67">
        <f t="shared" si="2"/>
        <v>16252.699999999983</v>
      </c>
      <c r="AO20" s="67">
        <f t="shared" si="3"/>
        <v>31060.333333333321</v>
      </c>
      <c r="AP20" s="66">
        <f t="shared" ref="AP20:AR20" si="35">AP18+AP19</f>
        <v>276.7</v>
      </c>
      <c r="AQ20" s="67">
        <f t="shared" si="35"/>
        <v>515.9</v>
      </c>
      <c r="AR20" s="70">
        <f t="shared" si="35"/>
        <v>792.6</v>
      </c>
      <c r="AS20" s="66">
        <f>AS18+AS19</f>
        <v>7296.916666666667</v>
      </c>
      <c r="AT20" s="67">
        <f t="shared" ref="AT20:BD20" si="36">AT18+AT19</f>
        <v>1533.4333333333329</v>
      </c>
      <c r="AU20" s="67">
        <f t="shared" si="36"/>
        <v>8830.35</v>
      </c>
      <c r="AV20" s="69">
        <f t="shared" si="36"/>
        <v>4130.1666666666633</v>
      </c>
      <c r="AW20" s="67">
        <f t="shared" si="36"/>
        <v>297.20000000000027</v>
      </c>
      <c r="AX20" s="68">
        <f t="shared" si="36"/>
        <v>4427.3666666666668</v>
      </c>
      <c r="AY20" s="67">
        <f t="shared" si="36"/>
        <v>7125.7166666666626</v>
      </c>
      <c r="AZ20" s="67">
        <f t="shared" si="36"/>
        <v>1242.625</v>
      </c>
      <c r="BA20" s="67">
        <f t="shared" si="36"/>
        <v>8368.3416666666708</v>
      </c>
      <c r="BB20" s="69">
        <f t="shared" si="36"/>
        <v>4019.6666666666702</v>
      </c>
      <c r="BC20" s="67">
        <f t="shared" si="36"/>
        <v>662.125</v>
      </c>
      <c r="BD20" s="68">
        <f t="shared" si="36"/>
        <v>4681.7916666666633</v>
      </c>
      <c r="BE20" s="67">
        <f t="shared" si="5"/>
        <v>22572.466666666664</v>
      </c>
      <c r="BF20" s="67">
        <f t="shared" si="4"/>
        <v>3735.3833333333332</v>
      </c>
      <c r="BG20" s="70">
        <f t="shared" si="4"/>
        <v>26307.850000000002</v>
      </c>
      <c r="BH20" s="61">
        <f>SUM(AM20+AP20+BE20)</f>
        <v>37656.799999999988</v>
      </c>
      <c r="BI20" s="62">
        <f t="shared" si="7"/>
        <v>20503.983333333315</v>
      </c>
      <c r="BJ20" s="65">
        <f t="shared" si="32"/>
        <v>58160.783333333326</v>
      </c>
    </row>
    <row r="21" spans="1:62" ht="17.25" customHeight="1" x14ac:dyDescent="0.2">
      <c r="A21" s="93" t="str">
        <f>Data!A32</f>
        <v>Spring 2014</v>
      </c>
      <c r="B21" s="45" t="str">
        <f>Data!B32</f>
        <v>UG</v>
      </c>
      <c r="C21" s="61">
        <f>Data!C32</f>
        <v>553.6</v>
      </c>
      <c r="D21" s="62">
        <f>Data!D32</f>
        <v>342.933333333333</v>
      </c>
      <c r="E21" s="63">
        <f>Data!E32</f>
        <v>896.53333333333296</v>
      </c>
      <c r="F21" s="64">
        <f>Data!F32</f>
        <v>740.66666666666697</v>
      </c>
      <c r="G21" s="62">
        <f>Data!G32</f>
        <v>1359</v>
      </c>
      <c r="H21" s="63">
        <f>Data!H32</f>
        <v>2099.6666666666702</v>
      </c>
      <c r="I21" s="64">
        <f>Data!I32</f>
        <v>2050.6</v>
      </c>
      <c r="J21" s="62">
        <f>Data!J32</f>
        <v>2330.1999999999998</v>
      </c>
      <c r="K21" s="63">
        <f>Data!K32</f>
        <v>4380.8</v>
      </c>
      <c r="L21" s="64">
        <f>Data!L32</f>
        <v>1442.93333333333</v>
      </c>
      <c r="M21" s="62">
        <f>Data!M32</f>
        <v>1631.2</v>
      </c>
      <c r="N21" s="63">
        <f>Data!N32</f>
        <v>3074.13333333333</v>
      </c>
      <c r="O21" s="64">
        <f>Data!O32</f>
        <v>1965.36666666667</v>
      </c>
      <c r="P21" s="62">
        <f>Data!P32</f>
        <v>2013.3333333333301</v>
      </c>
      <c r="Q21" s="63">
        <f>Data!Q32</f>
        <v>3978.7</v>
      </c>
      <c r="R21" s="64">
        <f>Data!R32</f>
        <v>896.06666666666695</v>
      </c>
      <c r="S21" s="62">
        <f>Data!S32</f>
        <v>727.73333333333301</v>
      </c>
      <c r="T21" s="63">
        <f>Data!T32</f>
        <v>1623.8</v>
      </c>
      <c r="U21" s="64">
        <f>Data!U32</f>
        <v>1929.2</v>
      </c>
      <c r="V21" s="62">
        <f>Data!V32</f>
        <v>1956.1666666666699</v>
      </c>
      <c r="W21" s="63">
        <f>Data!W32</f>
        <v>3885.36666666667</v>
      </c>
      <c r="X21" s="64">
        <f>Data!X32</f>
        <v>326.33333333333297</v>
      </c>
      <c r="Y21" s="62">
        <f>Data!Y32</f>
        <v>403.066666666667</v>
      </c>
      <c r="Z21" s="63">
        <f>Data!Z32</f>
        <v>729.4</v>
      </c>
      <c r="AA21" s="64">
        <f>Data!AA32</f>
        <v>1681.86666666667</v>
      </c>
      <c r="AB21" s="62">
        <f>Data!AB32</f>
        <v>1817.2666666666701</v>
      </c>
      <c r="AC21" s="63">
        <f>Data!AC32</f>
        <v>3499.13333333333</v>
      </c>
      <c r="AD21" s="64">
        <f>Data!AD32</f>
        <v>477.46666666666698</v>
      </c>
      <c r="AE21" s="62">
        <f>Data!AE32</f>
        <v>479.46666666666698</v>
      </c>
      <c r="AF21" s="63">
        <f>Data!AF32</f>
        <v>956.93333333333305</v>
      </c>
      <c r="AG21" s="64">
        <f>Data!AG32</f>
        <v>1177.5333333333299</v>
      </c>
      <c r="AH21" s="62">
        <f>Data!AH32</f>
        <v>1263.8333333333301</v>
      </c>
      <c r="AI21" s="63">
        <f>Data!AI32</f>
        <v>2441.36666666667</v>
      </c>
      <c r="AJ21" s="64">
        <f>Data!AJ32</f>
        <v>1158.5333333333299</v>
      </c>
      <c r="AK21" s="62">
        <f>Data!AK32</f>
        <v>1140.4000000000001</v>
      </c>
      <c r="AL21" s="63">
        <f>Data!AL32</f>
        <v>2298.9333333333302</v>
      </c>
      <c r="AM21" s="64">
        <f t="shared" si="1"/>
        <v>14400.166666666661</v>
      </c>
      <c r="AN21" s="62">
        <f t="shared" si="2"/>
        <v>15464.6</v>
      </c>
      <c r="AO21" s="62">
        <f t="shared" si="3"/>
        <v>29864.766666666666</v>
      </c>
      <c r="AP21" s="61">
        <f>Data!AM32</f>
        <v>287.5</v>
      </c>
      <c r="AQ21" s="62">
        <f>Data!AN32</f>
        <v>497.9</v>
      </c>
      <c r="AR21" s="65">
        <f>Data!AO32</f>
        <v>785.4</v>
      </c>
      <c r="AS21" s="56">
        <f>Data!AP32</f>
        <v>6809.1</v>
      </c>
      <c r="AT21" s="62">
        <f>Data!AQ32</f>
        <v>905.1</v>
      </c>
      <c r="AU21" s="62">
        <f>Data!AR32</f>
        <v>7714.2</v>
      </c>
      <c r="AV21" s="64">
        <f>Data!AS32</f>
        <v>4044.2</v>
      </c>
      <c r="AW21" s="62">
        <f>Data!AT32</f>
        <v>260.22000000000003</v>
      </c>
      <c r="AX21" s="63">
        <f>Data!AU32</f>
        <v>4304.42</v>
      </c>
      <c r="AY21" s="62">
        <f>Data!AV32</f>
        <v>6187.9333333333298</v>
      </c>
      <c r="AZ21" s="62">
        <f>Data!AW32</f>
        <v>598.23333333333301</v>
      </c>
      <c r="BA21" s="62">
        <f>Data!AX32</f>
        <v>6786.1666666666697</v>
      </c>
      <c r="BB21" s="64">
        <f>Data!AY32</f>
        <v>3911.9666666666699</v>
      </c>
      <c r="BC21" s="62">
        <f>Data!AZ32</f>
        <v>463.1</v>
      </c>
      <c r="BD21" s="63">
        <f>Data!BA32</f>
        <v>4375.0666666666702</v>
      </c>
      <c r="BE21" s="62">
        <f t="shared" si="5"/>
        <v>20953.2</v>
      </c>
      <c r="BF21" s="62">
        <f t="shared" si="4"/>
        <v>2226.6533333333332</v>
      </c>
      <c r="BG21" s="65">
        <f t="shared" si="4"/>
        <v>23179.853333333336</v>
      </c>
      <c r="BH21" s="56">
        <f>SUM(AM21+AP21+BE21)</f>
        <v>35640.866666666661</v>
      </c>
      <c r="BI21" s="57">
        <f t="shared" si="7"/>
        <v>18189.153333333332</v>
      </c>
      <c r="BJ21" s="60">
        <f>(AO21+AR21+BG21)</f>
        <v>53830.020000000004</v>
      </c>
    </row>
    <row r="22" spans="1:62" ht="17.25" customHeight="1" x14ac:dyDescent="0.2">
      <c r="A22" s="91"/>
      <c r="B22" s="47" t="str">
        <f>Data!B33</f>
        <v>GR</v>
      </c>
      <c r="C22" s="61">
        <f>Data!C33</f>
        <v>0</v>
      </c>
      <c r="D22" s="62">
        <f>Data!D33</f>
        <v>0</v>
      </c>
      <c r="E22" s="63">
        <f>Data!E33</f>
        <v>0</v>
      </c>
      <c r="F22" s="64">
        <f>Data!F33</f>
        <v>0</v>
      </c>
      <c r="G22" s="62">
        <f>Data!G33</f>
        <v>0</v>
      </c>
      <c r="H22" s="63">
        <f>Data!H33</f>
        <v>0</v>
      </c>
      <c r="I22" s="64">
        <f>Data!I33</f>
        <v>0</v>
      </c>
      <c r="J22" s="62">
        <f>Data!J33</f>
        <v>0</v>
      </c>
      <c r="K22" s="63">
        <f>Data!K33</f>
        <v>0</v>
      </c>
      <c r="L22" s="64">
        <f>Data!L33</f>
        <v>0</v>
      </c>
      <c r="M22" s="62">
        <f>Data!M33</f>
        <v>0</v>
      </c>
      <c r="N22" s="63">
        <f>Data!N33</f>
        <v>0</v>
      </c>
      <c r="O22" s="64">
        <f>Data!O33</f>
        <v>0</v>
      </c>
      <c r="P22" s="62">
        <f>Data!P33</f>
        <v>0</v>
      </c>
      <c r="Q22" s="63">
        <f>Data!Q33</f>
        <v>0</v>
      </c>
      <c r="R22" s="64">
        <f>Data!R33</f>
        <v>0</v>
      </c>
      <c r="S22" s="62">
        <f>Data!S33</f>
        <v>0</v>
      </c>
      <c r="T22" s="63">
        <f>Data!T33</f>
        <v>0</v>
      </c>
      <c r="U22" s="64">
        <f>Data!U33</f>
        <v>0</v>
      </c>
      <c r="V22" s="62">
        <f>Data!V33</f>
        <v>0</v>
      </c>
      <c r="W22" s="63">
        <f>Data!W33</f>
        <v>0</v>
      </c>
      <c r="X22" s="64">
        <f>Data!X33</f>
        <v>0</v>
      </c>
      <c r="Y22" s="62">
        <f>Data!Y33</f>
        <v>0</v>
      </c>
      <c r="Z22" s="63">
        <f>Data!Z33</f>
        <v>0</v>
      </c>
      <c r="AA22" s="64">
        <f>Data!AA33</f>
        <v>0</v>
      </c>
      <c r="AB22" s="62">
        <f>Data!AB33</f>
        <v>0</v>
      </c>
      <c r="AC22" s="63">
        <f>Data!AC33</f>
        <v>0</v>
      </c>
      <c r="AD22" s="64">
        <f>Data!AD33</f>
        <v>0</v>
      </c>
      <c r="AE22" s="62">
        <f>Data!AE33</f>
        <v>0</v>
      </c>
      <c r="AF22" s="63">
        <f>Data!AF33</f>
        <v>0</v>
      </c>
      <c r="AG22" s="64">
        <f>Data!AG33</f>
        <v>0</v>
      </c>
      <c r="AH22" s="62">
        <f>Data!AH33</f>
        <v>0</v>
      </c>
      <c r="AI22" s="63">
        <f>Data!AI33</f>
        <v>0</v>
      </c>
      <c r="AJ22" s="64">
        <f>Data!AJ33</f>
        <v>0</v>
      </c>
      <c r="AK22" s="62">
        <f>Data!AK33</f>
        <v>0</v>
      </c>
      <c r="AL22" s="63">
        <f>Data!AL33</f>
        <v>0</v>
      </c>
      <c r="AM22" s="64">
        <f t="shared" si="1"/>
        <v>0</v>
      </c>
      <c r="AN22" s="62">
        <f t="shared" si="2"/>
        <v>0</v>
      </c>
      <c r="AO22" s="62">
        <f t="shared" si="3"/>
        <v>0</v>
      </c>
      <c r="AP22" s="61">
        <f>Data!AM33</f>
        <v>0</v>
      </c>
      <c r="AQ22" s="62">
        <f>Data!AN33</f>
        <v>0</v>
      </c>
      <c r="AR22" s="65">
        <f>Data!AO33</f>
        <v>0</v>
      </c>
      <c r="AS22" s="61">
        <f>Data!AP33</f>
        <v>414.16666666666703</v>
      </c>
      <c r="AT22" s="62">
        <f>Data!AQ33</f>
        <v>581.41666666666697</v>
      </c>
      <c r="AU22" s="62">
        <f>Data!AR33</f>
        <v>995.58333333333303</v>
      </c>
      <c r="AV22" s="64">
        <f>Data!AS33</f>
        <v>34.8333333333333</v>
      </c>
      <c r="AW22" s="62">
        <f>Data!AT33</f>
        <v>46</v>
      </c>
      <c r="AX22" s="63">
        <f>Data!AU33</f>
        <v>80.8333333333333</v>
      </c>
      <c r="AY22" s="62">
        <f>Data!AV33</f>
        <v>723.70833333333303</v>
      </c>
      <c r="AZ22" s="62">
        <f>Data!AW33</f>
        <v>660.04166666666697</v>
      </c>
      <c r="BA22" s="62">
        <f>Data!AX33</f>
        <v>1383.75</v>
      </c>
      <c r="BB22" s="64">
        <f>Data!AY33</f>
        <v>85.75</v>
      </c>
      <c r="BC22" s="62">
        <f>Data!AZ33</f>
        <v>162.666666666667</v>
      </c>
      <c r="BD22" s="63">
        <f>Data!BA33</f>
        <v>248.416666666667</v>
      </c>
      <c r="BE22" s="62">
        <f t="shared" si="5"/>
        <v>1258.4583333333335</v>
      </c>
      <c r="BF22" s="62">
        <f t="shared" si="5"/>
        <v>1450.1250000000009</v>
      </c>
      <c r="BG22" s="65">
        <f>AU22+AX22+BA22+BD22</f>
        <v>2708.583333333333</v>
      </c>
      <c r="BH22" s="61">
        <f t="shared" ref="BH22" si="37">SUM(AM22+AP22+BE22)</f>
        <v>1258.4583333333335</v>
      </c>
      <c r="BI22" s="62">
        <f t="shared" si="7"/>
        <v>1450.1250000000009</v>
      </c>
      <c r="BJ22" s="65">
        <f t="shared" ref="BJ22:BJ23" si="38">(AO22+AR22+BG22)</f>
        <v>2708.583333333333</v>
      </c>
    </row>
    <row r="23" spans="1:62" ht="17.25" customHeight="1" x14ac:dyDescent="0.2">
      <c r="A23" s="92"/>
      <c r="B23" s="50" t="s">
        <v>79</v>
      </c>
      <c r="C23" s="66">
        <f t="shared" ref="C23:H23" si="39">C21+C22</f>
        <v>553.6</v>
      </c>
      <c r="D23" s="67">
        <f t="shared" si="39"/>
        <v>342.933333333333</v>
      </c>
      <c r="E23" s="68">
        <f t="shared" si="39"/>
        <v>896.53333333333296</v>
      </c>
      <c r="F23" s="69">
        <f t="shared" si="39"/>
        <v>740.66666666666697</v>
      </c>
      <c r="G23" s="67">
        <f t="shared" si="39"/>
        <v>1359</v>
      </c>
      <c r="H23" s="68">
        <f t="shared" si="39"/>
        <v>2099.6666666666702</v>
      </c>
      <c r="I23" s="69">
        <f t="shared" ref="I23:AL23" si="40">I21+I22</f>
        <v>2050.6</v>
      </c>
      <c r="J23" s="67">
        <f t="shared" si="40"/>
        <v>2330.1999999999998</v>
      </c>
      <c r="K23" s="68">
        <f t="shared" si="40"/>
        <v>4380.8</v>
      </c>
      <c r="L23" s="69">
        <f t="shared" si="40"/>
        <v>1442.93333333333</v>
      </c>
      <c r="M23" s="67">
        <f t="shared" si="40"/>
        <v>1631.2</v>
      </c>
      <c r="N23" s="68">
        <f t="shared" si="40"/>
        <v>3074.13333333333</v>
      </c>
      <c r="O23" s="69">
        <f t="shared" si="40"/>
        <v>1965.36666666667</v>
      </c>
      <c r="P23" s="67">
        <f t="shared" si="40"/>
        <v>2013.3333333333301</v>
      </c>
      <c r="Q23" s="68">
        <f t="shared" si="40"/>
        <v>3978.7</v>
      </c>
      <c r="R23" s="69">
        <f t="shared" si="40"/>
        <v>896.06666666666695</v>
      </c>
      <c r="S23" s="67">
        <f t="shared" si="40"/>
        <v>727.73333333333301</v>
      </c>
      <c r="T23" s="68">
        <f t="shared" si="40"/>
        <v>1623.8</v>
      </c>
      <c r="U23" s="69">
        <f t="shared" si="40"/>
        <v>1929.2</v>
      </c>
      <c r="V23" s="67">
        <f t="shared" si="40"/>
        <v>1956.1666666666699</v>
      </c>
      <c r="W23" s="68">
        <f t="shared" si="40"/>
        <v>3885.36666666667</v>
      </c>
      <c r="X23" s="69">
        <f t="shared" si="40"/>
        <v>326.33333333333297</v>
      </c>
      <c r="Y23" s="67">
        <f t="shared" si="40"/>
        <v>403.066666666667</v>
      </c>
      <c r="Z23" s="68">
        <f t="shared" si="40"/>
        <v>729.4</v>
      </c>
      <c r="AA23" s="69">
        <f t="shared" si="40"/>
        <v>1681.86666666667</v>
      </c>
      <c r="AB23" s="67">
        <f t="shared" si="40"/>
        <v>1817.2666666666701</v>
      </c>
      <c r="AC23" s="68">
        <f t="shared" si="40"/>
        <v>3499.13333333333</v>
      </c>
      <c r="AD23" s="69">
        <f t="shared" si="40"/>
        <v>477.46666666666698</v>
      </c>
      <c r="AE23" s="67">
        <f t="shared" si="40"/>
        <v>479.46666666666698</v>
      </c>
      <c r="AF23" s="68">
        <f t="shared" si="40"/>
        <v>956.93333333333305</v>
      </c>
      <c r="AG23" s="69">
        <f t="shared" si="40"/>
        <v>1177.5333333333299</v>
      </c>
      <c r="AH23" s="67">
        <f t="shared" si="40"/>
        <v>1263.8333333333301</v>
      </c>
      <c r="AI23" s="68">
        <f t="shared" si="40"/>
        <v>2441.36666666667</v>
      </c>
      <c r="AJ23" s="69">
        <f t="shared" si="40"/>
        <v>1158.5333333333299</v>
      </c>
      <c r="AK23" s="67">
        <f t="shared" si="40"/>
        <v>1140.4000000000001</v>
      </c>
      <c r="AL23" s="68">
        <f t="shared" si="40"/>
        <v>2298.9333333333302</v>
      </c>
      <c r="AM23" s="69">
        <f t="shared" si="1"/>
        <v>14400.166666666661</v>
      </c>
      <c r="AN23" s="67">
        <f t="shared" si="2"/>
        <v>15464.6</v>
      </c>
      <c r="AO23" s="67">
        <f t="shared" si="3"/>
        <v>29864.766666666666</v>
      </c>
      <c r="AP23" s="66">
        <f t="shared" ref="AP23:AR23" si="41">AP21+AP22</f>
        <v>287.5</v>
      </c>
      <c r="AQ23" s="67">
        <f t="shared" si="41"/>
        <v>497.9</v>
      </c>
      <c r="AR23" s="70">
        <f t="shared" si="41"/>
        <v>785.4</v>
      </c>
      <c r="AS23" s="66">
        <f>AS21+AS22</f>
        <v>7223.2666666666673</v>
      </c>
      <c r="AT23" s="67">
        <f t="shared" ref="AT23:BD23" si="42">AT21+AT22</f>
        <v>1486.5166666666669</v>
      </c>
      <c r="AU23" s="67">
        <f t="shared" si="42"/>
        <v>8709.7833333333328</v>
      </c>
      <c r="AV23" s="69">
        <f t="shared" si="42"/>
        <v>4079.0333333333333</v>
      </c>
      <c r="AW23" s="67">
        <f t="shared" si="42"/>
        <v>306.22000000000003</v>
      </c>
      <c r="AX23" s="68">
        <f t="shared" si="42"/>
        <v>4385.2533333333331</v>
      </c>
      <c r="AY23" s="67">
        <f t="shared" si="42"/>
        <v>6911.6416666666628</v>
      </c>
      <c r="AZ23" s="67">
        <f t="shared" si="42"/>
        <v>1258.2750000000001</v>
      </c>
      <c r="BA23" s="67">
        <f t="shared" si="42"/>
        <v>8169.9166666666697</v>
      </c>
      <c r="BB23" s="69">
        <f t="shared" si="42"/>
        <v>3997.7166666666699</v>
      </c>
      <c r="BC23" s="67">
        <f t="shared" si="42"/>
        <v>625.76666666666699</v>
      </c>
      <c r="BD23" s="68">
        <f t="shared" si="42"/>
        <v>4623.4833333333372</v>
      </c>
      <c r="BE23" s="67">
        <f t="shared" ref="BE23:BG25" si="43">AS23+AV23+AY23+BB23</f>
        <v>22211.658333333336</v>
      </c>
      <c r="BF23" s="67">
        <f t="shared" si="43"/>
        <v>3676.7783333333341</v>
      </c>
      <c r="BG23" s="70">
        <f t="shared" si="43"/>
        <v>25888.436666666676</v>
      </c>
      <c r="BH23" s="66">
        <f>SUM(AM23+AP23+BE23)</f>
        <v>36899.324999999997</v>
      </c>
      <c r="BI23" s="67">
        <f t="shared" si="7"/>
        <v>19639.278333333335</v>
      </c>
      <c r="BJ23" s="70">
        <f t="shared" si="38"/>
        <v>56538.603333333347</v>
      </c>
    </row>
    <row r="24" spans="1:62" customFormat="1" ht="17.25" customHeight="1" x14ac:dyDescent="0.25">
      <c r="A24" s="94" t="str">
        <f>Data!A34</f>
        <v>Spring 2015</v>
      </c>
      <c r="B24" s="51" t="str">
        <f>Data!B34</f>
        <v>UG</v>
      </c>
      <c r="C24" s="71">
        <f>Data!C34</f>
        <v>558.73333333333301</v>
      </c>
      <c r="D24" s="71">
        <f>Data!D34</f>
        <v>337.933333333333</v>
      </c>
      <c r="E24" s="72">
        <f>Data!E34</f>
        <v>896.66666666666697</v>
      </c>
      <c r="F24" s="71">
        <f>Data!F34</f>
        <v>681.73333333333301</v>
      </c>
      <c r="G24" s="71">
        <f>Data!G34</f>
        <v>1270.4666666666701</v>
      </c>
      <c r="H24" s="72">
        <f>Data!H34</f>
        <v>1952.2</v>
      </c>
      <c r="I24" s="71">
        <f>Data!I34</f>
        <v>1890.2666666666701</v>
      </c>
      <c r="J24" s="71">
        <f>Data!J34</f>
        <v>2344.4333333333302</v>
      </c>
      <c r="K24" s="72">
        <f>Data!K34</f>
        <v>4234.7</v>
      </c>
      <c r="L24" s="71">
        <f>Data!L34</f>
        <v>1256.6666666666699</v>
      </c>
      <c r="M24" s="71">
        <f>Data!M34</f>
        <v>1524.6666666666699</v>
      </c>
      <c r="N24" s="72">
        <f>Data!N34</f>
        <v>2781.3333333333298</v>
      </c>
      <c r="O24" s="71">
        <f>Data!O34</f>
        <v>1909.56666666667</v>
      </c>
      <c r="P24" s="71">
        <f>Data!P34</f>
        <v>2000.2333333333299</v>
      </c>
      <c r="Q24" s="72">
        <f>Data!Q34</f>
        <v>3909.8</v>
      </c>
      <c r="R24" s="71">
        <f>Data!R34</f>
        <v>879.06666666666695</v>
      </c>
      <c r="S24" s="71">
        <f>Data!S34</f>
        <v>799.8</v>
      </c>
      <c r="T24" s="72">
        <f>Data!T34</f>
        <v>1678.86666666667</v>
      </c>
      <c r="U24" s="71">
        <f>Data!U34</f>
        <v>1738.4666666666701</v>
      </c>
      <c r="V24" s="71">
        <f>Data!V34</f>
        <v>2038.8</v>
      </c>
      <c r="W24" s="72">
        <f>Data!W34</f>
        <v>3777.2666666666701</v>
      </c>
      <c r="X24" s="71">
        <f>Data!X34</f>
        <v>345.933333333333</v>
      </c>
      <c r="Y24" s="71">
        <f>Data!Y34</f>
        <v>412.86666666666702</v>
      </c>
      <c r="Z24" s="72">
        <f>Data!Z34</f>
        <v>758.8</v>
      </c>
      <c r="AA24" s="71">
        <f>Data!AA34</f>
        <v>1560.3</v>
      </c>
      <c r="AB24" s="71">
        <f>Data!AB34</f>
        <v>1779.0333333333299</v>
      </c>
      <c r="AC24" s="72">
        <f>Data!AC34</f>
        <v>3339.3333333333298</v>
      </c>
      <c r="AD24" s="71">
        <f>Data!AD34</f>
        <v>487.33333333333297</v>
      </c>
      <c r="AE24" s="71">
        <f>Data!AE34</f>
        <v>460.2</v>
      </c>
      <c r="AF24" s="72">
        <f>Data!AF34</f>
        <v>947.53333333333296</v>
      </c>
      <c r="AG24" s="71">
        <f>Data!AG34</f>
        <v>1096.2333333333299</v>
      </c>
      <c r="AH24" s="71">
        <f>Data!AH34</f>
        <v>1229.43333333333</v>
      </c>
      <c r="AI24" s="72">
        <f>Data!AI34</f>
        <v>2325.6666666666702</v>
      </c>
      <c r="AJ24" s="71">
        <f>Data!AJ34</f>
        <v>1187.86666666667</v>
      </c>
      <c r="AK24" s="71">
        <f>Data!AK34</f>
        <v>1056.4000000000001</v>
      </c>
      <c r="AL24" s="72">
        <f>Data!AL34</f>
        <v>2244.2666666666701</v>
      </c>
      <c r="AM24" s="71">
        <f t="shared" si="1"/>
        <v>13592.166666666677</v>
      </c>
      <c r="AN24" s="71">
        <f t="shared" si="2"/>
        <v>15254.266666666659</v>
      </c>
      <c r="AO24" s="73">
        <f t="shared" si="3"/>
        <v>28846.433333333338</v>
      </c>
      <c r="AP24" s="71">
        <f>Data!AM34</f>
        <v>325.06666666666666</v>
      </c>
      <c r="AQ24" s="71">
        <f>Data!AN34</f>
        <v>601.06666666666672</v>
      </c>
      <c r="AR24" s="73">
        <f>Data!AO34</f>
        <v>926.13333333333333</v>
      </c>
      <c r="AS24" s="71">
        <f>Data!AP34</f>
        <v>6871.4333333333298</v>
      </c>
      <c r="AT24" s="71">
        <f>Data!AQ34</f>
        <v>920.03333333333296</v>
      </c>
      <c r="AU24" s="72">
        <f>Data!AR34</f>
        <v>7791.4666666666699</v>
      </c>
      <c r="AV24" s="71">
        <f>Data!AS34</f>
        <v>3921.1</v>
      </c>
      <c r="AW24" s="71">
        <f>Data!AT34</f>
        <v>277.27333333333303</v>
      </c>
      <c r="AX24" s="72">
        <f>Data!AU34</f>
        <v>4198.3733333333303</v>
      </c>
      <c r="AY24" s="71">
        <f>Data!AV34</f>
        <v>6078.9333333333298</v>
      </c>
      <c r="AZ24" s="71">
        <f>Data!AW34</f>
        <v>553.63333333333298</v>
      </c>
      <c r="BA24" s="72">
        <f>Data!AX34</f>
        <v>6632.5666666666702</v>
      </c>
      <c r="BB24" s="71">
        <f>Data!AY34</f>
        <v>3885.13333333333</v>
      </c>
      <c r="BC24" s="71">
        <f>Data!AZ34</f>
        <v>463.96666666666698</v>
      </c>
      <c r="BD24" s="72">
        <f>Data!BA34</f>
        <v>4349.1000000000004</v>
      </c>
      <c r="BE24" s="71">
        <f t="shared" si="43"/>
        <v>20756.599999999991</v>
      </c>
      <c r="BF24" s="71">
        <f t="shared" si="43"/>
        <v>2214.9066666666658</v>
      </c>
      <c r="BG24" s="73">
        <f t="shared" si="43"/>
        <v>22971.506666666668</v>
      </c>
      <c r="BH24" s="71">
        <f>SUM(AM24+AP24+BE24)</f>
        <v>34673.833333333336</v>
      </c>
      <c r="BI24" s="71">
        <f t="shared" si="7"/>
        <v>18070.239999999991</v>
      </c>
      <c r="BJ24" s="74">
        <f>(AO24+AR24+BG24)</f>
        <v>52744.073333333341</v>
      </c>
    </row>
    <row r="25" spans="1:62" customFormat="1" ht="17.25" customHeight="1" x14ac:dyDescent="0.25">
      <c r="A25" s="44"/>
      <c r="B25" s="52" t="str">
        <f>Data!B35</f>
        <v>GR</v>
      </c>
      <c r="C25" s="71">
        <f>Data!C35</f>
        <v>0</v>
      </c>
      <c r="D25" s="71">
        <f>Data!D35</f>
        <v>0</v>
      </c>
      <c r="E25" s="75">
        <f>Data!E35</f>
        <v>0</v>
      </c>
      <c r="F25" s="71">
        <f>Data!F35</f>
        <v>0</v>
      </c>
      <c r="G25" s="71">
        <f>Data!G35</f>
        <v>0</v>
      </c>
      <c r="H25" s="75">
        <f>Data!H35</f>
        <v>0</v>
      </c>
      <c r="I25" s="71">
        <f>Data!I35</f>
        <v>0</v>
      </c>
      <c r="J25" s="71">
        <f>Data!J35</f>
        <v>0</v>
      </c>
      <c r="K25" s="75">
        <f>Data!K35</f>
        <v>0</v>
      </c>
      <c r="L25" s="71">
        <f>Data!L35</f>
        <v>0</v>
      </c>
      <c r="M25" s="71">
        <f>Data!M35</f>
        <v>0</v>
      </c>
      <c r="N25" s="75">
        <f>Data!N35</f>
        <v>0</v>
      </c>
      <c r="O25" s="71">
        <f>Data!O35</f>
        <v>0</v>
      </c>
      <c r="P25" s="71">
        <f>Data!P35</f>
        <v>0</v>
      </c>
      <c r="Q25" s="75">
        <f>Data!Q35</f>
        <v>0</v>
      </c>
      <c r="R25" s="71">
        <f>Data!R35</f>
        <v>0</v>
      </c>
      <c r="S25" s="71">
        <f>Data!S35</f>
        <v>0</v>
      </c>
      <c r="T25" s="75">
        <f>Data!T35</f>
        <v>0</v>
      </c>
      <c r="U25" s="71">
        <f>Data!U35</f>
        <v>0</v>
      </c>
      <c r="V25" s="71">
        <f>Data!V35</f>
        <v>0</v>
      </c>
      <c r="W25" s="75">
        <f>Data!W35</f>
        <v>0</v>
      </c>
      <c r="X25" s="71">
        <f>Data!X35</f>
        <v>0</v>
      </c>
      <c r="Y25" s="71">
        <f>Data!Y35</f>
        <v>0</v>
      </c>
      <c r="Z25" s="75">
        <f>Data!Z35</f>
        <v>0</v>
      </c>
      <c r="AA25" s="71">
        <f>Data!AA35</f>
        <v>0</v>
      </c>
      <c r="AB25" s="71">
        <f>Data!AB35</f>
        <v>0</v>
      </c>
      <c r="AC25" s="75">
        <f>Data!AC35</f>
        <v>0</v>
      </c>
      <c r="AD25" s="71">
        <f>Data!AD35</f>
        <v>0</v>
      </c>
      <c r="AE25" s="71">
        <f>Data!AE35</f>
        <v>0</v>
      </c>
      <c r="AF25" s="75">
        <f>Data!AF35</f>
        <v>0</v>
      </c>
      <c r="AG25" s="71">
        <f>Data!AG35</f>
        <v>0</v>
      </c>
      <c r="AH25" s="71">
        <f>Data!AH35</f>
        <v>0</v>
      </c>
      <c r="AI25" s="75">
        <f>Data!AI35</f>
        <v>0</v>
      </c>
      <c r="AJ25" s="71">
        <f>Data!AJ35</f>
        <v>0</v>
      </c>
      <c r="AK25" s="71">
        <f>Data!AK35</f>
        <v>0</v>
      </c>
      <c r="AL25" s="75">
        <f>Data!AL35</f>
        <v>0</v>
      </c>
      <c r="AM25" s="71">
        <f t="shared" si="1"/>
        <v>0</v>
      </c>
      <c r="AN25" s="71">
        <f t="shared" si="2"/>
        <v>0</v>
      </c>
      <c r="AO25" s="74">
        <f t="shared" si="3"/>
        <v>0</v>
      </c>
      <c r="AP25" s="71">
        <f>Data!AM35</f>
        <v>0</v>
      </c>
      <c r="AQ25" s="71">
        <f>Data!AN35</f>
        <v>0</v>
      </c>
      <c r="AR25" s="74">
        <f>Data!AO35</f>
        <v>0</v>
      </c>
      <c r="AS25" s="71">
        <f>Data!AP35</f>
        <v>450.41666666666703</v>
      </c>
      <c r="AT25" s="71">
        <f>Data!AQ35</f>
        <v>613.91666666666697</v>
      </c>
      <c r="AU25" s="75">
        <f>Data!AR35</f>
        <v>1064.3333333333301</v>
      </c>
      <c r="AV25" s="71">
        <f>Data!AS35</f>
        <v>27.3333333333333</v>
      </c>
      <c r="AW25" s="71">
        <f>Data!AT35</f>
        <v>39.8333333333333</v>
      </c>
      <c r="AX25" s="75">
        <f>Data!AU35</f>
        <v>67.1666666666667</v>
      </c>
      <c r="AY25" s="71">
        <f>Data!AV35</f>
        <v>708.66666666666697</v>
      </c>
      <c r="AZ25" s="71">
        <f>Data!AW35</f>
        <v>648.83333333333303</v>
      </c>
      <c r="BA25" s="75">
        <f>Data!AX35</f>
        <v>1357.5</v>
      </c>
      <c r="BB25" s="71">
        <f>Data!AY35</f>
        <v>70.8333333333333</v>
      </c>
      <c r="BC25" s="71">
        <f>Data!AZ35</f>
        <v>164.916666666667</v>
      </c>
      <c r="BD25" s="75">
        <f>Data!BA35</f>
        <v>235.75</v>
      </c>
      <c r="BE25" s="71">
        <f t="shared" si="43"/>
        <v>1257.2500000000007</v>
      </c>
      <c r="BF25" s="71">
        <f t="shared" si="43"/>
        <v>1467.5000000000002</v>
      </c>
      <c r="BG25" s="74">
        <f>AU25+AX25+BA25+BD25</f>
        <v>2724.7499999999968</v>
      </c>
      <c r="BH25" s="71">
        <f t="shared" ref="BH25" si="44">SUM(AM25+AP25+BE25)</f>
        <v>1257.2500000000007</v>
      </c>
      <c r="BI25" s="71">
        <f t="shared" si="7"/>
        <v>1467.5000000000002</v>
      </c>
      <c r="BJ25" s="74">
        <f t="shared" ref="BJ25:BJ29" si="45">(AO25+AR25+BG25)</f>
        <v>2724.7499999999968</v>
      </c>
    </row>
    <row r="26" spans="1:62" customFormat="1" ht="17.25" customHeight="1" x14ac:dyDescent="0.25">
      <c r="A26" s="95"/>
      <c r="B26" s="50" t="s">
        <v>79</v>
      </c>
      <c r="C26" s="76">
        <f t="shared" ref="C26:T26" si="46">C24+C25</f>
        <v>558.73333333333301</v>
      </c>
      <c r="D26" s="76">
        <f t="shared" si="46"/>
        <v>337.933333333333</v>
      </c>
      <c r="E26" s="77">
        <f t="shared" si="46"/>
        <v>896.66666666666697</v>
      </c>
      <c r="F26" s="76">
        <f t="shared" si="46"/>
        <v>681.73333333333301</v>
      </c>
      <c r="G26" s="76">
        <f t="shared" si="46"/>
        <v>1270.4666666666701</v>
      </c>
      <c r="H26" s="77">
        <f t="shared" si="46"/>
        <v>1952.2</v>
      </c>
      <c r="I26" s="76">
        <f t="shared" si="46"/>
        <v>1890.2666666666701</v>
      </c>
      <c r="J26" s="76">
        <f t="shared" si="46"/>
        <v>2344.4333333333302</v>
      </c>
      <c r="K26" s="77">
        <f t="shared" si="46"/>
        <v>4234.7</v>
      </c>
      <c r="L26" s="76">
        <f t="shared" si="46"/>
        <v>1256.6666666666699</v>
      </c>
      <c r="M26" s="76">
        <f t="shared" si="46"/>
        <v>1524.6666666666699</v>
      </c>
      <c r="N26" s="77">
        <f t="shared" si="46"/>
        <v>2781.3333333333298</v>
      </c>
      <c r="O26" s="76">
        <f t="shared" si="46"/>
        <v>1909.56666666667</v>
      </c>
      <c r="P26" s="76">
        <f t="shared" si="46"/>
        <v>2000.2333333333299</v>
      </c>
      <c r="Q26" s="77">
        <f t="shared" si="46"/>
        <v>3909.8</v>
      </c>
      <c r="R26" s="76">
        <f t="shared" si="46"/>
        <v>879.06666666666695</v>
      </c>
      <c r="S26" s="76">
        <f t="shared" si="46"/>
        <v>799.8</v>
      </c>
      <c r="T26" s="77">
        <f t="shared" si="46"/>
        <v>1678.86666666667</v>
      </c>
      <c r="U26" s="76">
        <f t="shared" ref="U26:AX26" si="47">U24+U25</f>
        <v>1738.4666666666701</v>
      </c>
      <c r="V26" s="76">
        <f t="shared" si="47"/>
        <v>2038.8</v>
      </c>
      <c r="W26" s="77">
        <f t="shared" si="47"/>
        <v>3777.2666666666701</v>
      </c>
      <c r="X26" s="76">
        <f t="shared" si="47"/>
        <v>345.933333333333</v>
      </c>
      <c r="Y26" s="76">
        <f t="shared" si="47"/>
        <v>412.86666666666702</v>
      </c>
      <c r="Z26" s="77">
        <f t="shared" si="47"/>
        <v>758.8</v>
      </c>
      <c r="AA26" s="76">
        <f t="shared" si="47"/>
        <v>1560.3</v>
      </c>
      <c r="AB26" s="76">
        <f t="shared" si="47"/>
        <v>1779.0333333333299</v>
      </c>
      <c r="AC26" s="77">
        <f t="shared" si="47"/>
        <v>3339.3333333333298</v>
      </c>
      <c r="AD26" s="76">
        <f t="shared" si="47"/>
        <v>487.33333333333297</v>
      </c>
      <c r="AE26" s="76">
        <f t="shared" si="47"/>
        <v>460.2</v>
      </c>
      <c r="AF26" s="77">
        <f t="shared" si="47"/>
        <v>947.53333333333296</v>
      </c>
      <c r="AG26" s="76">
        <f t="shared" si="47"/>
        <v>1096.2333333333299</v>
      </c>
      <c r="AH26" s="76">
        <f t="shared" si="47"/>
        <v>1229.43333333333</v>
      </c>
      <c r="AI26" s="77">
        <f t="shared" si="47"/>
        <v>2325.6666666666702</v>
      </c>
      <c r="AJ26" s="76">
        <f t="shared" si="47"/>
        <v>1187.86666666667</v>
      </c>
      <c r="AK26" s="76">
        <f t="shared" si="47"/>
        <v>1056.4000000000001</v>
      </c>
      <c r="AL26" s="77">
        <f t="shared" si="47"/>
        <v>2244.2666666666701</v>
      </c>
      <c r="AM26" s="76">
        <f t="shared" si="1"/>
        <v>13592.166666666677</v>
      </c>
      <c r="AN26" s="76">
        <f t="shared" si="2"/>
        <v>15254.266666666659</v>
      </c>
      <c r="AO26" s="78">
        <f t="shared" si="3"/>
        <v>28846.433333333338</v>
      </c>
      <c r="AP26" s="76">
        <f t="shared" ref="AP26:AR26" si="48">AP24+AP25</f>
        <v>325.06666666666666</v>
      </c>
      <c r="AQ26" s="76">
        <f t="shared" si="48"/>
        <v>601.06666666666672</v>
      </c>
      <c r="AR26" s="78">
        <f t="shared" si="48"/>
        <v>926.13333333333333</v>
      </c>
      <c r="AS26" s="76">
        <f t="shared" si="47"/>
        <v>7321.8499999999967</v>
      </c>
      <c r="AT26" s="76">
        <f t="shared" si="47"/>
        <v>1533.9499999999998</v>
      </c>
      <c r="AU26" s="77">
        <f t="shared" si="47"/>
        <v>8855.7999999999993</v>
      </c>
      <c r="AV26" s="76">
        <f t="shared" si="47"/>
        <v>3948.4333333333334</v>
      </c>
      <c r="AW26" s="76">
        <f t="shared" si="47"/>
        <v>317.10666666666634</v>
      </c>
      <c r="AX26" s="77">
        <f t="shared" si="47"/>
        <v>4265.5399999999972</v>
      </c>
      <c r="AY26" s="76">
        <f t="shared" ref="AY26:BD26" si="49">AY24+AY25</f>
        <v>6787.5999999999967</v>
      </c>
      <c r="AZ26" s="76">
        <f t="shared" si="49"/>
        <v>1202.466666666666</v>
      </c>
      <c r="BA26" s="77">
        <f t="shared" si="49"/>
        <v>7990.0666666666702</v>
      </c>
      <c r="BB26" s="76">
        <f t="shared" si="49"/>
        <v>3955.9666666666635</v>
      </c>
      <c r="BC26" s="76">
        <f t="shared" si="49"/>
        <v>628.88333333333401</v>
      </c>
      <c r="BD26" s="77">
        <f t="shared" si="49"/>
        <v>4584.8500000000004</v>
      </c>
      <c r="BE26" s="76">
        <f t="shared" ref="BE26:BE29" si="50">AS26+AV26+AY26+BB26</f>
        <v>22013.849999999988</v>
      </c>
      <c r="BF26" s="76">
        <f t="shared" ref="BF26:BF29" si="51">AT26+AW26+AZ26+BC26</f>
        <v>3682.4066666666663</v>
      </c>
      <c r="BG26" s="78">
        <f t="shared" ref="BG26:BG29" si="52">AU26+AX26+BA26+BD26</f>
        <v>25696.256666666668</v>
      </c>
      <c r="BH26" s="76">
        <f t="shared" ref="BH26:BH32" si="53">SUM(AM26+AP26+BE26)</f>
        <v>35931.083333333328</v>
      </c>
      <c r="BI26" s="76">
        <f t="shared" si="7"/>
        <v>19537.739999999994</v>
      </c>
      <c r="BJ26" s="78">
        <f t="shared" si="45"/>
        <v>55468.823333333341</v>
      </c>
    </row>
    <row r="27" spans="1:62" customFormat="1" ht="17.25" customHeight="1" x14ac:dyDescent="0.25">
      <c r="A27" s="44" t="s">
        <v>96</v>
      </c>
      <c r="B27" s="54" t="s">
        <v>70</v>
      </c>
      <c r="C27" s="79">
        <f>Data!C36</f>
        <v>494.46666666666698</v>
      </c>
      <c r="D27" s="71">
        <f>Data!D36</f>
        <v>349.33333333333297</v>
      </c>
      <c r="E27" s="71">
        <f>Data!E36</f>
        <v>843.8</v>
      </c>
      <c r="F27" s="80">
        <f>Data!F36</f>
        <v>547.33333333333303</v>
      </c>
      <c r="G27" s="81">
        <f>Data!G36</f>
        <v>1159.4666666666701</v>
      </c>
      <c r="H27" s="72">
        <f>Data!H36</f>
        <v>1706.8</v>
      </c>
      <c r="I27" s="71">
        <f>Data!I36</f>
        <v>1726.4666666666701</v>
      </c>
      <c r="J27" s="71">
        <f>Data!J36</f>
        <v>2173.6</v>
      </c>
      <c r="K27" s="71">
        <f>Data!K36</f>
        <v>3900.0666666666698</v>
      </c>
      <c r="L27" s="80">
        <f>Data!L36</f>
        <v>1259.3333333333301</v>
      </c>
      <c r="M27" s="81">
        <f>Data!M36</f>
        <v>1448.2666666666701</v>
      </c>
      <c r="N27" s="72">
        <f>Data!N36</f>
        <v>2707.6</v>
      </c>
      <c r="O27" s="71">
        <f>Data!O36</f>
        <v>1679.7666666666701</v>
      </c>
      <c r="P27" s="71">
        <f>Data!P36</f>
        <v>1930.9666666666701</v>
      </c>
      <c r="Q27" s="71">
        <f>Data!Q36</f>
        <v>3610.7333333333299</v>
      </c>
      <c r="R27" s="80">
        <f>Data!R36</f>
        <v>822.93333333333305</v>
      </c>
      <c r="S27" s="81">
        <f>Data!S36</f>
        <v>733.6</v>
      </c>
      <c r="T27" s="72">
        <f>Data!T36</f>
        <v>1556.5333333333299</v>
      </c>
      <c r="U27" s="71">
        <f>Data!U36</f>
        <v>1659.56666666667</v>
      </c>
      <c r="V27" s="71">
        <f>Data!V36</f>
        <v>1869.6666666666699</v>
      </c>
      <c r="W27" s="71">
        <f>Data!W36</f>
        <v>3529.2333333333299</v>
      </c>
      <c r="X27" s="80">
        <f>Data!X36</f>
        <v>350.33333333333297</v>
      </c>
      <c r="Y27" s="81">
        <f>Data!Y36</f>
        <v>372.8</v>
      </c>
      <c r="Z27" s="72">
        <f>Data!Z36</f>
        <v>723.13333333333298</v>
      </c>
      <c r="AA27" s="71">
        <f>Data!AA36</f>
        <v>1642.36666666667</v>
      </c>
      <c r="AB27" s="71">
        <f>Data!AB36</f>
        <v>1607.8</v>
      </c>
      <c r="AC27" s="71">
        <f>Data!AC36</f>
        <v>3250.1666666666702</v>
      </c>
      <c r="AD27" s="80">
        <f>Data!AD36</f>
        <v>408.6</v>
      </c>
      <c r="AE27" s="81">
        <f>Data!AE36</f>
        <v>396.86666666666702</v>
      </c>
      <c r="AF27" s="72">
        <f>Data!AF36</f>
        <v>805.46666666666704</v>
      </c>
      <c r="AG27" s="71">
        <f>Data!AG36</f>
        <v>1001.13333333333</v>
      </c>
      <c r="AH27" s="71">
        <f>Data!AH36</f>
        <v>1182.9000000000001</v>
      </c>
      <c r="AI27" s="71">
        <f>Data!AI36</f>
        <v>2184.0333333333301</v>
      </c>
      <c r="AJ27" s="80">
        <f>Data!AJ36</f>
        <v>1105.7333333333299</v>
      </c>
      <c r="AK27" s="81">
        <f>Data!AK36</f>
        <v>989.33333333333303</v>
      </c>
      <c r="AL27" s="72">
        <f>Data!AL36</f>
        <v>2095.0666666666698</v>
      </c>
      <c r="AM27" s="71">
        <f t="shared" si="1"/>
        <v>12698.033333333336</v>
      </c>
      <c r="AN27" s="71">
        <f t="shared" si="2"/>
        <v>14214.600000000013</v>
      </c>
      <c r="AO27" s="73">
        <f t="shared" si="3"/>
        <v>26912.633333333328</v>
      </c>
      <c r="AP27" s="71">
        <f>Data!AM36</f>
        <v>307.46666666666664</v>
      </c>
      <c r="AQ27" s="71">
        <f>Data!AN36</f>
        <v>517.5333333333333</v>
      </c>
      <c r="AR27" s="71">
        <f>Data!AO36</f>
        <v>825</v>
      </c>
      <c r="AS27" s="79">
        <f>Data!AP36</f>
        <v>6828.3333333333303</v>
      </c>
      <c r="AT27" s="71">
        <f>Data!AQ36</f>
        <v>961.76666666666699</v>
      </c>
      <c r="AU27" s="71">
        <f>Data!AR36</f>
        <v>7790.1</v>
      </c>
      <c r="AV27" s="80">
        <f>Data!AS36</f>
        <v>3965.3</v>
      </c>
      <c r="AW27" s="81">
        <f>Data!AT36</f>
        <v>262.98</v>
      </c>
      <c r="AX27" s="72">
        <f>Data!AU36</f>
        <v>4228.28</v>
      </c>
      <c r="AY27" s="71">
        <f>Data!AV36</f>
        <v>6130.6666666666697</v>
      </c>
      <c r="AZ27" s="71">
        <f>Data!AW36</f>
        <v>548.70000000000005</v>
      </c>
      <c r="BA27" s="71">
        <f>Data!AX36</f>
        <v>6679.3666666666704</v>
      </c>
      <c r="BB27" s="80">
        <f>Data!AY36</f>
        <v>3690.3333333333298</v>
      </c>
      <c r="BC27" s="81">
        <f>Data!AZ36</f>
        <v>482.73333333333301</v>
      </c>
      <c r="BD27" s="72">
        <f>Data!BA36</f>
        <v>4173.0666666666702</v>
      </c>
      <c r="BE27" s="80">
        <f t="shared" si="50"/>
        <v>20614.633333333331</v>
      </c>
      <c r="BF27" s="81">
        <f t="shared" si="51"/>
        <v>2256.1799999999998</v>
      </c>
      <c r="BG27" s="81">
        <f t="shared" si="52"/>
        <v>22870.813333333343</v>
      </c>
      <c r="BH27" s="79">
        <f t="shared" si="53"/>
        <v>33620.133333333331</v>
      </c>
      <c r="BI27" s="71">
        <f t="shared" si="7"/>
        <v>16988.313333333346</v>
      </c>
      <c r="BJ27" s="74">
        <f t="shared" si="45"/>
        <v>50608.44666666667</v>
      </c>
    </row>
    <row r="28" spans="1:62" customFormat="1" ht="17.25" customHeight="1" x14ac:dyDescent="0.25">
      <c r="A28" s="44"/>
      <c r="B28" s="55" t="s">
        <v>69</v>
      </c>
      <c r="C28" s="82">
        <f>Data!C37</f>
        <v>0</v>
      </c>
      <c r="D28" s="71">
        <f>Data!D37</f>
        <v>0</v>
      </c>
      <c r="E28" s="71">
        <f>Data!E37</f>
        <v>0</v>
      </c>
      <c r="F28" s="83">
        <f>Data!F37</f>
        <v>0</v>
      </c>
      <c r="G28" s="71">
        <f>Data!G37</f>
        <v>0</v>
      </c>
      <c r="H28" s="75">
        <f>Data!H37</f>
        <v>0</v>
      </c>
      <c r="I28" s="71">
        <f>Data!I37</f>
        <v>0</v>
      </c>
      <c r="J28" s="71">
        <f>Data!J37</f>
        <v>0</v>
      </c>
      <c r="K28" s="71">
        <f>Data!K37</f>
        <v>0</v>
      </c>
      <c r="L28" s="83">
        <f>Data!L37</f>
        <v>0</v>
      </c>
      <c r="M28" s="71">
        <f>Data!M37</f>
        <v>0</v>
      </c>
      <c r="N28" s="75">
        <f>Data!N37</f>
        <v>0</v>
      </c>
      <c r="O28" s="71">
        <f>Data!O37</f>
        <v>0</v>
      </c>
      <c r="P28" s="71">
        <f>Data!P37</f>
        <v>0</v>
      </c>
      <c r="Q28" s="71">
        <f>Data!Q37</f>
        <v>0</v>
      </c>
      <c r="R28" s="83">
        <f>Data!R37</f>
        <v>0</v>
      </c>
      <c r="S28" s="71">
        <f>Data!S37</f>
        <v>0</v>
      </c>
      <c r="T28" s="75">
        <f>Data!T37</f>
        <v>0</v>
      </c>
      <c r="U28" s="71">
        <f>Data!U37</f>
        <v>0</v>
      </c>
      <c r="V28" s="71">
        <f>Data!V37</f>
        <v>0</v>
      </c>
      <c r="W28" s="71">
        <f>Data!W37</f>
        <v>0</v>
      </c>
      <c r="X28" s="83">
        <f>Data!X37</f>
        <v>0</v>
      </c>
      <c r="Y28" s="71">
        <f>Data!Y37</f>
        <v>0</v>
      </c>
      <c r="Z28" s="75">
        <f>Data!Z37</f>
        <v>0</v>
      </c>
      <c r="AA28" s="71">
        <f>Data!AA37</f>
        <v>0</v>
      </c>
      <c r="AB28" s="71">
        <f>Data!AB37</f>
        <v>0</v>
      </c>
      <c r="AC28" s="71">
        <f>Data!AC37</f>
        <v>0</v>
      </c>
      <c r="AD28" s="83">
        <f>Data!AD37</f>
        <v>0</v>
      </c>
      <c r="AE28" s="71">
        <f>Data!AE37</f>
        <v>0</v>
      </c>
      <c r="AF28" s="75">
        <f>Data!AF37</f>
        <v>0</v>
      </c>
      <c r="AG28" s="71">
        <f>Data!AG37</f>
        <v>0</v>
      </c>
      <c r="AH28" s="71">
        <f>Data!AH37</f>
        <v>0</v>
      </c>
      <c r="AI28" s="71">
        <f>Data!AI37</f>
        <v>0</v>
      </c>
      <c r="AJ28" s="83">
        <f>Data!AJ37</f>
        <v>0</v>
      </c>
      <c r="AK28" s="71">
        <f>Data!AK37</f>
        <v>0</v>
      </c>
      <c r="AL28" s="75">
        <f>Data!AL37</f>
        <v>0</v>
      </c>
      <c r="AM28" s="71">
        <f t="shared" si="1"/>
        <v>0</v>
      </c>
      <c r="AN28" s="71">
        <f t="shared" si="2"/>
        <v>0</v>
      </c>
      <c r="AO28" s="74">
        <f t="shared" si="3"/>
        <v>0</v>
      </c>
      <c r="AP28" s="83">
        <f>Data!AM37</f>
        <v>0</v>
      </c>
      <c r="AQ28" s="71">
        <f>Data!AN37</f>
        <v>0</v>
      </c>
      <c r="AR28" s="71">
        <f>Data!AO37</f>
        <v>0</v>
      </c>
      <c r="AS28" s="82">
        <f>Data!AP37</f>
        <v>381.08333333333297</v>
      </c>
      <c r="AT28" s="71">
        <f>Data!AQ37</f>
        <v>627.83333333333303</v>
      </c>
      <c r="AU28" s="71">
        <f>Data!AR37</f>
        <v>1008.91666666667</v>
      </c>
      <c r="AV28" s="83">
        <f>Data!AS37</f>
        <v>44.5</v>
      </c>
      <c r="AW28" s="71">
        <f>Data!AT37</f>
        <v>41.5</v>
      </c>
      <c r="AX28" s="75">
        <f>Data!AU37</f>
        <v>86</v>
      </c>
      <c r="AY28" s="71">
        <f>Data!AV37</f>
        <v>706.54166666666697</v>
      </c>
      <c r="AZ28" s="71">
        <f>Data!AW37</f>
        <v>587.875</v>
      </c>
      <c r="BA28" s="71">
        <f>Data!AX37</f>
        <v>1294.4166666666699</v>
      </c>
      <c r="BB28" s="83">
        <f>Data!AY37</f>
        <v>69.5833333333333</v>
      </c>
      <c r="BC28" s="71">
        <f>Data!AZ37</f>
        <v>176.041666666667</v>
      </c>
      <c r="BD28" s="75">
        <f>Data!BA37</f>
        <v>245.625</v>
      </c>
      <c r="BE28" s="83">
        <f t="shared" si="50"/>
        <v>1201.7083333333333</v>
      </c>
      <c r="BF28" s="71">
        <f t="shared" si="51"/>
        <v>1433.25</v>
      </c>
      <c r="BG28" s="71">
        <f t="shared" si="52"/>
        <v>2634.9583333333403</v>
      </c>
      <c r="BH28" s="82">
        <f t="shared" si="53"/>
        <v>1201.7083333333333</v>
      </c>
      <c r="BI28" s="71">
        <f t="shared" si="7"/>
        <v>1433.25</v>
      </c>
      <c r="BJ28" s="74">
        <f t="shared" si="45"/>
        <v>2634.9583333333403</v>
      </c>
    </row>
    <row r="29" spans="1:62" customFormat="1" ht="17.25" customHeight="1" x14ac:dyDescent="0.25">
      <c r="A29" s="95"/>
      <c r="B29" s="50" t="s">
        <v>79</v>
      </c>
      <c r="C29" s="84">
        <f t="shared" ref="C29:BD29" si="54">C27+C28</f>
        <v>494.46666666666698</v>
      </c>
      <c r="D29" s="76">
        <f t="shared" si="54"/>
        <v>349.33333333333297</v>
      </c>
      <c r="E29" s="76">
        <f t="shared" si="54"/>
        <v>843.8</v>
      </c>
      <c r="F29" s="85">
        <f t="shared" si="54"/>
        <v>547.33333333333303</v>
      </c>
      <c r="G29" s="76">
        <f t="shared" si="54"/>
        <v>1159.4666666666701</v>
      </c>
      <c r="H29" s="77">
        <f t="shared" si="54"/>
        <v>1706.8</v>
      </c>
      <c r="I29" s="76">
        <f t="shared" si="54"/>
        <v>1726.4666666666701</v>
      </c>
      <c r="J29" s="76">
        <f t="shared" si="54"/>
        <v>2173.6</v>
      </c>
      <c r="K29" s="76">
        <f t="shared" si="54"/>
        <v>3900.0666666666698</v>
      </c>
      <c r="L29" s="85">
        <f t="shared" si="54"/>
        <v>1259.3333333333301</v>
      </c>
      <c r="M29" s="76">
        <f t="shared" si="54"/>
        <v>1448.2666666666701</v>
      </c>
      <c r="N29" s="77">
        <f t="shared" si="54"/>
        <v>2707.6</v>
      </c>
      <c r="O29" s="76">
        <f t="shared" si="54"/>
        <v>1679.7666666666701</v>
      </c>
      <c r="P29" s="76">
        <f t="shared" si="54"/>
        <v>1930.9666666666701</v>
      </c>
      <c r="Q29" s="76">
        <f t="shared" si="54"/>
        <v>3610.7333333333299</v>
      </c>
      <c r="R29" s="85">
        <f t="shared" si="54"/>
        <v>822.93333333333305</v>
      </c>
      <c r="S29" s="76">
        <f t="shared" si="54"/>
        <v>733.6</v>
      </c>
      <c r="T29" s="77">
        <f t="shared" si="54"/>
        <v>1556.5333333333299</v>
      </c>
      <c r="U29" s="76">
        <f t="shared" si="54"/>
        <v>1659.56666666667</v>
      </c>
      <c r="V29" s="76">
        <f t="shared" si="54"/>
        <v>1869.6666666666699</v>
      </c>
      <c r="W29" s="76">
        <f t="shared" si="54"/>
        <v>3529.2333333333299</v>
      </c>
      <c r="X29" s="85">
        <f t="shared" si="54"/>
        <v>350.33333333333297</v>
      </c>
      <c r="Y29" s="76">
        <f t="shared" si="54"/>
        <v>372.8</v>
      </c>
      <c r="Z29" s="77">
        <f t="shared" si="54"/>
        <v>723.13333333333298</v>
      </c>
      <c r="AA29" s="76">
        <f t="shared" si="54"/>
        <v>1642.36666666667</v>
      </c>
      <c r="AB29" s="76">
        <f t="shared" si="54"/>
        <v>1607.8</v>
      </c>
      <c r="AC29" s="76">
        <f t="shared" si="54"/>
        <v>3250.1666666666702</v>
      </c>
      <c r="AD29" s="85">
        <f t="shared" si="54"/>
        <v>408.6</v>
      </c>
      <c r="AE29" s="76">
        <f t="shared" si="54"/>
        <v>396.86666666666702</v>
      </c>
      <c r="AF29" s="77">
        <f t="shared" si="54"/>
        <v>805.46666666666704</v>
      </c>
      <c r="AG29" s="76">
        <f t="shared" si="54"/>
        <v>1001.13333333333</v>
      </c>
      <c r="AH29" s="76">
        <f t="shared" si="54"/>
        <v>1182.9000000000001</v>
      </c>
      <c r="AI29" s="76">
        <f t="shared" si="54"/>
        <v>2184.0333333333301</v>
      </c>
      <c r="AJ29" s="85">
        <f t="shared" si="54"/>
        <v>1105.7333333333299</v>
      </c>
      <c r="AK29" s="76">
        <f t="shared" si="54"/>
        <v>989.33333333333303</v>
      </c>
      <c r="AL29" s="77">
        <f t="shared" si="54"/>
        <v>2095.0666666666698</v>
      </c>
      <c r="AM29" s="85">
        <f t="shared" si="1"/>
        <v>12698.033333333336</v>
      </c>
      <c r="AN29" s="76">
        <f t="shared" si="2"/>
        <v>14214.600000000013</v>
      </c>
      <c r="AO29" s="78">
        <f t="shared" si="3"/>
        <v>26912.633333333328</v>
      </c>
      <c r="AP29" s="85">
        <f t="shared" si="54"/>
        <v>307.46666666666664</v>
      </c>
      <c r="AQ29" s="76">
        <f t="shared" si="54"/>
        <v>517.5333333333333</v>
      </c>
      <c r="AR29" s="76">
        <f t="shared" si="54"/>
        <v>825</v>
      </c>
      <c r="AS29" s="84">
        <f t="shared" si="54"/>
        <v>7209.4166666666633</v>
      </c>
      <c r="AT29" s="76">
        <f t="shared" si="54"/>
        <v>1589.6</v>
      </c>
      <c r="AU29" s="76">
        <f t="shared" si="54"/>
        <v>8799.0166666666701</v>
      </c>
      <c r="AV29" s="85">
        <f t="shared" si="54"/>
        <v>4009.8</v>
      </c>
      <c r="AW29" s="76">
        <f t="shared" si="54"/>
        <v>304.48</v>
      </c>
      <c r="AX29" s="77">
        <f t="shared" si="54"/>
        <v>4314.28</v>
      </c>
      <c r="AY29" s="76">
        <f t="shared" si="54"/>
        <v>6837.2083333333367</v>
      </c>
      <c r="AZ29" s="76">
        <f t="shared" si="54"/>
        <v>1136.575</v>
      </c>
      <c r="BA29" s="76">
        <f t="shared" si="54"/>
        <v>7973.7833333333401</v>
      </c>
      <c r="BB29" s="85">
        <f t="shared" si="54"/>
        <v>3759.9166666666633</v>
      </c>
      <c r="BC29" s="76">
        <f t="shared" si="54"/>
        <v>658.77499999999998</v>
      </c>
      <c r="BD29" s="77">
        <f t="shared" si="54"/>
        <v>4418.6916666666702</v>
      </c>
      <c r="BE29" s="85">
        <f t="shared" si="50"/>
        <v>21816.341666666664</v>
      </c>
      <c r="BF29" s="76">
        <f t="shared" si="51"/>
        <v>3689.43</v>
      </c>
      <c r="BG29" s="76">
        <f t="shared" si="52"/>
        <v>25505.771666666678</v>
      </c>
      <c r="BH29" s="84">
        <f t="shared" si="53"/>
        <v>34821.841666666667</v>
      </c>
      <c r="BI29" s="76">
        <f t="shared" si="7"/>
        <v>18421.563333333346</v>
      </c>
      <c r="BJ29" s="78">
        <f t="shared" si="45"/>
        <v>53243.405000000006</v>
      </c>
    </row>
    <row r="30" spans="1:62" customFormat="1" ht="17.25" customHeight="1" x14ac:dyDescent="0.25">
      <c r="A30" s="44" t="s">
        <v>102</v>
      </c>
      <c r="B30" s="54" t="s">
        <v>70</v>
      </c>
      <c r="C30" s="79">
        <f>Data!C38</f>
        <v>512.4</v>
      </c>
      <c r="D30" s="71">
        <f>Data!D38</f>
        <v>421.27</v>
      </c>
      <c r="E30" s="71">
        <f>Data!E38</f>
        <v>933.67</v>
      </c>
      <c r="F30" s="80">
        <f>Data!F38</f>
        <v>497.73</v>
      </c>
      <c r="G30" s="81">
        <f>Data!G38</f>
        <v>1140.27</v>
      </c>
      <c r="H30" s="72">
        <f>Data!H38</f>
        <v>1638</v>
      </c>
      <c r="I30" s="71">
        <f>Data!I38</f>
        <v>1623.67</v>
      </c>
      <c r="J30" s="71">
        <f>Data!J38</f>
        <v>2107.9699999999998</v>
      </c>
      <c r="K30" s="71">
        <f>Data!K38</f>
        <v>3731.63</v>
      </c>
      <c r="L30" s="80">
        <f>Data!L38</f>
        <v>1313.07</v>
      </c>
      <c r="M30" s="81">
        <f>Data!M38</f>
        <v>1415.2</v>
      </c>
      <c r="N30" s="72">
        <f>Data!N38</f>
        <v>2728.27</v>
      </c>
      <c r="O30" s="71">
        <f>Data!O38</f>
        <v>1578.47</v>
      </c>
      <c r="P30" s="71">
        <f>Data!P38</f>
        <v>1812.63</v>
      </c>
      <c r="Q30" s="71">
        <f>Data!Q38</f>
        <v>3391.1</v>
      </c>
      <c r="R30" s="80">
        <f>Data!R38</f>
        <v>767.47</v>
      </c>
      <c r="S30" s="81">
        <f>Data!S38</f>
        <v>695.73</v>
      </c>
      <c r="T30" s="72">
        <f>Data!T38</f>
        <v>1463.2</v>
      </c>
      <c r="U30" s="71">
        <f>Data!U38</f>
        <v>1527.7</v>
      </c>
      <c r="V30" s="71">
        <f>Data!V38</f>
        <v>1837.23</v>
      </c>
      <c r="W30" s="71">
        <f>Data!W38</f>
        <v>3364.93</v>
      </c>
      <c r="X30" s="80">
        <f>Data!X38</f>
        <v>323</v>
      </c>
      <c r="Y30" s="81">
        <f>Data!Y38</f>
        <v>371.67</v>
      </c>
      <c r="Z30" s="72">
        <f>Data!Z38</f>
        <v>694.67</v>
      </c>
      <c r="AA30" s="71">
        <f>Data!AA38</f>
        <v>1545.43</v>
      </c>
      <c r="AB30" s="71">
        <f>Data!AB38</f>
        <v>1618.23</v>
      </c>
      <c r="AC30" s="71">
        <f>Data!AC38</f>
        <v>3163.67</v>
      </c>
      <c r="AD30" s="80">
        <f>Data!AD38</f>
        <v>381.13</v>
      </c>
      <c r="AE30" s="81">
        <f>Data!AE38</f>
        <v>414.47</v>
      </c>
      <c r="AF30" s="72">
        <f>Data!AF38</f>
        <v>795.6</v>
      </c>
      <c r="AG30" s="71">
        <f>Data!AG38</f>
        <v>1006.4</v>
      </c>
      <c r="AH30" s="71">
        <f>Data!AH38</f>
        <v>1178.2</v>
      </c>
      <c r="AI30" s="71">
        <f>Data!AI38</f>
        <v>2184.6</v>
      </c>
      <c r="AJ30" s="80">
        <f>Data!AJ38</f>
        <v>966.53</v>
      </c>
      <c r="AK30" s="81">
        <f>Data!AK38</f>
        <v>980.8</v>
      </c>
      <c r="AL30" s="72">
        <f>Data!AL38</f>
        <v>1947.33</v>
      </c>
      <c r="AM30" s="71">
        <f t="shared" ref="AM30:AM32" si="55">SUM(C30+F30+I30+L30+O30+R30+U30+X30+AA30+AD30+AG30+AJ30)</f>
        <v>12043</v>
      </c>
      <c r="AN30" s="71">
        <f t="shared" ref="AN30:AN32" si="56">SUM(D30+G30+J30+M30+P30+S30+V30+Y30+AB30+AE30+AH30+AK30)</f>
        <v>13993.669999999998</v>
      </c>
      <c r="AO30" s="73">
        <f t="shared" ref="AO30:AO32" si="57">SUM(E30+H30+K30+N30+Q30+T30+W30+Z30+AC30+AF30+AI30+AL30)</f>
        <v>26036.67</v>
      </c>
      <c r="AP30" s="71">
        <f>Data!AM38</f>
        <v>284.83333333333331</v>
      </c>
      <c r="AQ30" s="71">
        <f>Data!AN38</f>
        <v>516.76666666666665</v>
      </c>
      <c r="AR30" s="71">
        <f>Data!AO38</f>
        <v>801.6</v>
      </c>
      <c r="AS30" s="79">
        <f>Data!AP38</f>
        <v>6656.73</v>
      </c>
      <c r="AT30" s="71">
        <f>Data!AQ38</f>
        <v>898.83</v>
      </c>
      <c r="AU30" s="71">
        <f>Data!AR38</f>
        <v>7555.57</v>
      </c>
      <c r="AV30" s="80">
        <f>Data!AS38</f>
        <v>3952.5666666666666</v>
      </c>
      <c r="AW30" s="81">
        <f>Data!AT38</f>
        <v>226.53333333333333</v>
      </c>
      <c r="AX30" s="72">
        <f>Data!AU38</f>
        <v>4179.1000000000004</v>
      </c>
      <c r="AY30" s="71">
        <f>Data!AV38</f>
        <v>6082.93</v>
      </c>
      <c r="AZ30" s="71">
        <f>Data!AW38</f>
        <v>536.13</v>
      </c>
      <c r="BA30" s="71">
        <f>Data!AX38</f>
        <v>6619.07</v>
      </c>
      <c r="BB30" s="80">
        <f>Data!AY38</f>
        <v>3624.03</v>
      </c>
      <c r="BC30" s="81">
        <f>Data!AZ38</f>
        <v>462.93</v>
      </c>
      <c r="BD30" s="72">
        <f>Data!BA38</f>
        <v>4086.97</v>
      </c>
      <c r="BE30" s="80">
        <f t="shared" ref="BE30:BE32" si="58">AS30+AV30+AY30+BB30</f>
        <v>20316.256666666664</v>
      </c>
      <c r="BF30" s="81">
        <f t="shared" ref="BF30:BF32" si="59">AT30+AW30+AZ30+BC30</f>
        <v>2124.4233333333332</v>
      </c>
      <c r="BG30" s="81">
        <f t="shared" ref="BG30:BG32" si="60">AU30+AX30+BA30+BD30</f>
        <v>22440.71</v>
      </c>
      <c r="BH30" s="79">
        <f t="shared" si="53"/>
        <v>32644.089999999997</v>
      </c>
      <c r="BI30" s="71">
        <f t="shared" ref="BI30:BI32" si="61">SUM(AN30+AQ30+BF30)</f>
        <v>16634.859999999997</v>
      </c>
      <c r="BJ30" s="74">
        <f t="shared" ref="BJ30:BJ32" si="62">(AO30+AR30+BG30)</f>
        <v>49278.979999999996</v>
      </c>
    </row>
    <row r="31" spans="1:62" customFormat="1" ht="17.25" customHeight="1" x14ac:dyDescent="0.25">
      <c r="A31" s="44"/>
      <c r="B31" s="55" t="s">
        <v>69</v>
      </c>
      <c r="C31" s="82">
        <f>Data!C40</f>
        <v>0</v>
      </c>
      <c r="D31" s="71">
        <f>Data!D40</f>
        <v>0</v>
      </c>
      <c r="E31" s="71">
        <f>Data!E40</f>
        <v>0</v>
      </c>
      <c r="F31" s="83">
        <f>Data!F40</f>
        <v>0</v>
      </c>
      <c r="G31" s="71">
        <f>Data!G40</f>
        <v>0</v>
      </c>
      <c r="H31" s="75">
        <f>Data!H40</f>
        <v>0</v>
      </c>
      <c r="I31" s="71">
        <f>Data!I40</f>
        <v>0</v>
      </c>
      <c r="J31" s="71">
        <f>Data!J40</f>
        <v>0</v>
      </c>
      <c r="K31" s="71">
        <f>Data!K40</f>
        <v>0</v>
      </c>
      <c r="L31" s="83">
        <f>Data!L40</f>
        <v>0</v>
      </c>
      <c r="M31" s="71">
        <f>Data!M40</f>
        <v>0</v>
      </c>
      <c r="N31" s="75">
        <f>Data!N40</f>
        <v>0</v>
      </c>
      <c r="O31" s="71">
        <f>Data!O40</f>
        <v>0</v>
      </c>
      <c r="P31" s="71">
        <f>Data!P40</f>
        <v>0</v>
      </c>
      <c r="Q31" s="71">
        <f>Data!Q40</f>
        <v>0</v>
      </c>
      <c r="R31" s="83">
        <f>Data!R40</f>
        <v>0</v>
      </c>
      <c r="S31" s="71">
        <f>Data!S40</f>
        <v>0</v>
      </c>
      <c r="T31" s="75">
        <f>Data!T40</f>
        <v>0</v>
      </c>
      <c r="U31" s="71">
        <f>Data!U40</f>
        <v>0</v>
      </c>
      <c r="V31" s="71">
        <f>Data!V40</f>
        <v>0</v>
      </c>
      <c r="W31" s="71">
        <f>Data!W40</f>
        <v>0</v>
      </c>
      <c r="X31" s="83">
        <f>Data!X40</f>
        <v>0</v>
      </c>
      <c r="Y31" s="71">
        <f>Data!Y40</f>
        <v>0</v>
      </c>
      <c r="Z31" s="75">
        <f>Data!Z40</f>
        <v>0</v>
      </c>
      <c r="AA31" s="71">
        <f>Data!AA40</f>
        <v>0</v>
      </c>
      <c r="AB31" s="71">
        <f>Data!AB40</f>
        <v>0</v>
      </c>
      <c r="AC31" s="71">
        <f>Data!AC40</f>
        <v>0</v>
      </c>
      <c r="AD31" s="83">
        <f>Data!AD40</f>
        <v>0</v>
      </c>
      <c r="AE31" s="71">
        <f>Data!AE40</f>
        <v>0</v>
      </c>
      <c r="AF31" s="75">
        <f>Data!AF40</f>
        <v>0</v>
      </c>
      <c r="AG31" s="71">
        <f>Data!AG40</f>
        <v>0</v>
      </c>
      <c r="AH31" s="71">
        <f>Data!AH40</f>
        <v>0</v>
      </c>
      <c r="AI31" s="71">
        <f>Data!AI40</f>
        <v>0</v>
      </c>
      <c r="AJ31" s="83">
        <f>Data!AJ40</f>
        <v>0</v>
      </c>
      <c r="AK31" s="71">
        <f>Data!AK40</f>
        <v>0</v>
      </c>
      <c r="AL31" s="75">
        <f>Data!AL40</f>
        <v>0</v>
      </c>
      <c r="AM31" s="71">
        <f t="shared" si="55"/>
        <v>0</v>
      </c>
      <c r="AN31" s="71">
        <f t="shared" si="56"/>
        <v>0</v>
      </c>
      <c r="AO31" s="74">
        <f t="shared" si="57"/>
        <v>0</v>
      </c>
      <c r="AP31" s="83">
        <v>8.5</v>
      </c>
      <c r="AQ31" s="71">
        <v>24.5</v>
      </c>
      <c r="AR31" s="71">
        <v>33</v>
      </c>
      <c r="AS31" s="82">
        <f>Data!AP39</f>
        <v>458.33</v>
      </c>
      <c r="AT31" s="71">
        <f>Data!AQ39</f>
        <v>630.33000000000004</v>
      </c>
      <c r="AU31" s="71">
        <f>Data!AR39</f>
        <v>1088.67</v>
      </c>
      <c r="AV31" s="83">
        <f>Data!AS39</f>
        <v>56.75</v>
      </c>
      <c r="AW31" s="71">
        <f>Data!AT39</f>
        <v>41.83</v>
      </c>
      <c r="AX31" s="75">
        <f>Data!AU39</f>
        <v>98.58</v>
      </c>
      <c r="AY31" s="71">
        <f>Data!AV39</f>
        <v>737.83</v>
      </c>
      <c r="AZ31" s="71">
        <f>Data!AW39</f>
        <v>536.38</v>
      </c>
      <c r="BA31" s="71">
        <f>Data!AX39</f>
        <v>1274.21</v>
      </c>
      <c r="BB31" s="83">
        <f>Data!AY39</f>
        <v>71.5</v>
      </c>
      <c r="BC31" s="71">
        <f>Data!AZ39</f>
        <v>186.29</v>
      </c>
      <c r="BD31" s="75">
        <f>Data!BA39</f>
        <v>257.79000000000002</v>
      </c>
      <c r="BE31" s="83">
        <f t="shared" si="58"/>
        <v>1324.4099999999999</v>
      </c>
      <c r="BF31" s="71">
        <f t="shared" si="59"/>
        <v>1394.83</v>
      </c>
      <c r="BG31" s="71">
        <f t="shared" si="60"/>
        <v>2719.25</v>
      </c>
      <c r="BH31" s="82">
        <f t="shared" si="53"/>
        <v>1332.9099999999999</v>
      </c>
      <c r="BI31" s="71">
        <f t="shared" si="61"/>
        <v>1419.33</v>
      </c>
      <c r="BJ31" s="74">
        <f t="shared" si="62"/>
        <v>2752.25</v>
      </c>
    </row>
    <row r="32" spans="1:62" customFormat="1" ht="17.25" customHeight="1" x14ac:dyDescent="0.25">
      <c r="A32" s="95"/>
      <c r="B32" s="50" t="s">
        <v>79</v>
      </c>
      <c r="C32" s="84">
        <f t="shared" ref="C32:AL32" si="63">C30+C31</f>
        <v>512.4</v>
      </c>
      <c r="D32" s="76">
        <f t="shared" si="63"/>
        <v>421.27</v>
      </c>
      <c r="E32" s="76">
        <f t="shared" si="63"/>
        <v>933.67</v>
      </c>
      <c r="F32" s="85">
        <f t="shared" si="63"/>
        <v>497.73</v>
      </c>
      <c r="G32" s="76">
        <f t="shared" si="63"/>
        <v>1140.27</v>
      </c>
      <c r="H32" s="77">
        <f t="shared" si="63"/>
        <v>1638</v>
      </c>
      <c r="I32" s="76">
        <f t="shared" si="63"/>
        <v>1623.67</v>
      </c>
      <c r="J32" s="76">
        <f t="shared" si="63"/>
        <v>2107.9699999999998</v>
      </c>
      <c r="K32" s="76">
        <f t="shared" si="63"/>
        <v>3731.63</v>
      </c>
      <c r="L32" s="85">
        <f t="shared" si="63"/>
        <v>1313.07</v>
      </c>
      <c r="M32" s="76">
        <f t="shared" si="63"/>
        <v>1415.2</v>
      </c>
      <c r="N32" s="77">
        <f t="shared" si="63"/>
        <v>2728.27</v>
      </c>
      <c r="O32" s="76">
        <f t="shared" si="63"/>
        <v>1578.47</v>
      </c>
      <c r="P32" s="76">
        <f t="shared" si="63"/>
        <v>1812.63</v>
      </c>
      <c r="Q32" s="76">
        <f t="shared" si="63"/>
        <v>3391.1</v>
      </c>
      <c r="R32" s="85">
        <f t="shared" si="63"/>
        <v>767.47</v>
      </c>
      <c r="S32" s="76">
        <f t="shared" si="63"/>
        <v>695.73</v>
      </c>
      <c r="T32" s="77">
        <f t="shared" si="63"/>
        <v>1463.2</v>
      </c>
      <c r="U32" s="76">
        <f t="shared" si="63"/>
        <v>1527.7</v>
      </c>
      <c r="V32" s="76">
        <f t="shared" si="63"/>
        <v>1837.23</v>
      </c>
      <c r="W32" s="76">
        <f t="shared" si="63"/>
        <v>3364.93</v>
      </c>
      <c r="X32" s="85">
        <f t="shared" si="63"/>
        <v>323</v>
      </c>
      <c r="Y32" s="76">
        <f t="shared" si="63"/>
        <v>371.67</v>
      </c>
      <c r="Z32" s="77">
        <f t="shared" si="63"/>
        <v>694.67</v>
      </c>
      <c r="AA32" s="76">
        <f t="shared" si="63"/>
        <v>1545.43</v>
      </c>
      <c r="AB32" s="76">
        <f t="shared" si="63"/>
        <v>1618.23</v>
      </c>
      <c r="AC32" s="76">
        <f t="shared" si="63"/>
        <v>3163.67</v>
      </c>
      <c r="AD32" s="85">
        <f t="shared" si="63"/>
        <v>381.13</v>
      </c>
      <c r="AE32" s="76">
        <f t="shared" si="63"/>
        <v>414.47</v>
      </c>
      <c r="AF32" s="77">
        <f t="shared" si="63"/>
        <v>795.6</v>
      </c>
      <c r="AG32" s="76">
        <f t="shared" si="63"/>
        <v>1006.4</v>
      </c>
      <c r="AH32" s="76">
        <f t="shared" si="63"/>
        <v>1178.2</v>
      </c>
      <c r="AI32" s="76">
        <f t="shared" si="63"/>
        <v>2184.6</v>
      </c>
      <c r="AJ32" s="85">
        <f t="shared" si="63"/>
        <v>966.53</v>
      </c>
      <c r="AK32" s="76">
        <f t="shared" si="63"/>
        <v>980.8</v>
      </c>
      <c r="AL32" s="77">
        <f t="shared" si="63"/>
        <v>1947.33</v>
      </c>
      <c r="AM32" s="85">
        <f t="shared" si="55"/>
        <v>12043</v>
      </c>
      <c r="AN32" s="76">
        <f t="shared" si="56"/>
        <v>13993.669999999998</v>
      </c>
      <c r="AO32" s="78">
        <f t="shared" si="57"/>
        <v>26036.67</v>
      </c>
      <c r="AP32" s="85">
        <f t="shared" ref="AP32:BD32" si="64">AP30+AP31</f>
        <v>293.33333333333331</v>
      </c>
      <c r="AQ32" s="76">
        <f t="shared" si="64"/>
        <v>541.26666666666665</v>
      </c>
      <c r="AR32" s="76">
        <f t="shared" si="64"/>
        <v>834.6</v>
      </c>
      <c r="AS32" s="84">
        <f t="shared" si="64"/>
        <v>7115.0599999999995</v>
      </c>
      <c r="AT32" s="76">
        <f t="shared" si="64"/>
        <v>1529.16</v>
      </c>
      <c r="AU32" s="76">
        <f t="shared" si="64"/>
        <v>8644.24</v>
      </c>
      <c r="AV32" s="85">
        <f t="shared" si="64"/>
        <v>4009.3166666666666</v>
      </c>
      <c r="AW32" s="76">
        <f t="shared" si="64"/>
        <v>268.36333333333334</v>
      </c>
      <c r="AX32" s="77">
        <f t="shared" si="64"/>
        <v>4277.68</v>
      </c>
      <c r="AY32" s="76">
        <f t="shared" si="64"/>
        <v>6820.76</v>
      </c>
      <c r="AZ32" s="76">
        <f t="shared" si="64"/>
        <v>1072.51</v>
      </c>
      <c r="BA32" s="76">
        <f t="shared" si="64"/>
        <v>7893.28</v>
      </c>
      <c r="BB32" s="85">
        <f t="shared" si="64"/>
        <v>3695.53</v>
      </c>
      <c r="BC32" s="76">
        <f t="shared" si="64"/>
        <v>649.22</v>
      </c>
      <c r="BD32" s="77">
        <f t="shared" si="64"/>
        <v>4344.76</v>
      </c>
      <c r="BE32" s="85">
        <f t="shared" si="58"/>
        <v>21640.666666666664</v>
      </c>
      <c r="BF32" s="76">
        <f t="shared" si="59"/>
        <v>3519.253333333334</v>
      </c>
      <c r="BG32" s="76">
        <f t="shared" si="60"/>
        <v>25159.96</v>
      </c>
      <c r="BH32" s="84">
        <f t="shared" si="53"/>
        <v>33977</v>
      </c>
      <c r="BI32" s="76">
        <f t="shared" si="61"/>
        <v>18054.189999999999</v>
      </c>
      <c r="BJ32" s="78">
        <f t="shared" si="62"/>
        <v>52031.229999999996</v>
      </c>
    </row>
    <row r="33" spans="1:62" customFormat="1" ht="14.25" customHeight="1" x14ac:dyDescent="0.25">
      <c r="A33" s="99" t="s">
        <v>106</v>
      </c>
      <c r="B33" s="109" t="s">
        <v>70</v>
      </c>
      <c r="C33" s="103">
        <v>556</v>
      </c>
      <c r="D33" s="101">
        <v>421</v>
      </c>
      <c r="E33" s="102">
        <v>976</v>
      </c>
      <c r="F33" s="100">
        <v>498</v>
      </c>
      <c r="G33" s="101">
        <v>1123</v>
      </c>
      <c r="H33" s="102">
        <f>SUM(F33:G33)</f>
        <v>1621</v>
      </c>
      <c r="I33" s="100">
        <v>1523</v>
      </c>
      <c r="J33" s="101">
        <v>1964</v>
      </c>
      <c r="K33" s="102">
        <f>SUM(I33:J33)</f>
        <v>3487</v>
      </c>
      <c r="L33" s="100">
        <v>1233</v>
      </c>
      <c r="M33" s="101">
        <v>1333</v>
      </c>
      <c r="N33" s="102">
        <v>2567</v>
      </c>
      <c r="O33" s="100">
        <v>1514</v>
      </c>
      <c r="P33" s="101">
        <v>1665</v>
      </c>
      <c r="Q33" s="102">
        <v>3178</v>
      </c>
      <c r="R33" s="100">
        <v>699</v>
      </c>
      <c r="S33" s="101">
        <v>673</v>
      </c>
      <c r="T33" s="102">
        <f>SUM(R33:S33)</f>
        <v>1372</v>
      </c>
      <c r="U33" s="100">
        <v>1608</v>
      </c>
      <c r="V33" s="101">
        <v>1694</v>
      </c>
      <c r="W33" s="102">
        <f>SUM(U33:V33)</f>
        <v>3302</v>
      </c>
      <c r="X33" s="100">
        <v>275</v>
      </c>
      <c r="Y33" s="101">
        <v>348</v>
      </c>
      <c r="Z33" s="102">
        <v>624</v>
      </c>
      <c r="AA33" s="100">
        <v>1478</v>
      </c>
      <c r="AB33" s="101">
        <v>1587</v>
      </c>
      <c r="AC33" s="102">
        <v>3064</v>
      </c>
      <c r="AD33" s="100">
        <v>379</v>
      </c>
      <c r="AE33" s="101">
        <v>366</v>
      </c>
      <c r="AF33" s="102">
        <f>SUM(AD33:AE33)</f>
        <v>745</v>
      </c>
      <c r="AG33" s="100">
        <v>990</v>
      </c>
      <c r="AH33" s="101">
        <v>1099</v>
      </c>
      <c r="AI33" s="102">
        <v>2088</v>
      </c>
      <c r="AJ33" s="100">
        <v>1048</v>
      </c>
      <c r="AK33" s="101">
        <v>1007</v>
      </c>
      <c r="AL33" s="102">
        <f>SUM(AJ33:AK33)</f>
        <v>2055</v>
      </c>
      <c r="AM33" s="16">
        <v>11800</v>
      </c>
      <c r="AN33" s="16">
        <v>13280</v>
      </c>
      <c r="AO33" s="16">
        <v>25079</v>
      </c>
      <c r="AP33" s="11">
        <v>251</v>
      </c>
      <c r="AQ33" s="19">
        <v>459</v>
      </c>
      <c r="AR33" s="19">
        <v>711</v>
      </c>
      <c r="AS33" s="11">
        <v>6695</v>
      </c>
      <c r="AT33" s="19">
        <v>890</v>
      </c>
      <c r="AU33" s="19">
        <f>SUM(AS33:AT33)</f>
        <v>7585</v>
      </c>
      <c r="AV33" s="14">
        <v>3903</v>
      </c>
      <c r="AW33" s="12">
        <v>200</v>
      </c>
      <c r="AX33" s="13">
        <f>SUM(AV33:AW33)</f>
        <v>4103</v>
      </c>
      <c r="AY33" s="19">
        <v>5987</v>
      </c>
      <c r="AZ33" s="19">
        <v>535</v>
      </c>
      <c r="BA33" s="19">
        <f>SUM(AY33:AZ33)</f>
        <v>6522</v>
      </c>
      <c r="BB33" s="14">
        <v>3603</v>
      </c>
      <c r="BC33" s="12">
        <v>487</v>
      </c>
      <c r="BD33" s="13">
        <v>4089</v>
      </c>
      <c r="BE33" s="12">
        <v>20188</v>
      </c>
      <c r="BF33" s="12">
        <v>2112</v>
      </c>
      <c r="BG33" s="17">
        <v>22299</v>
      </c>
      <c r="BH33" s="11">
        <f>SUM(AM33,AP33,AS33,AV33,AY33,BB33)</f>
        <v>32239</v>
      </c>
      <c r="BI33" s="12">
        <f>SUM(AN33,AQ33,AT33,AW33,AZ33,BC33)</f>
        <v>15851</v>
      </c>
      <c r="BJ33" s="17">
        <f>SUM(BH33:BI33)</f>
        <v>48090</v>
      </c>
    </row>
    <row r="34" spans="1:62" customFormat="1" ht="14.25" customHeight="1" x14ac:dyDescent="0.25">
      <c r="A34" s="1"/>
      <c r="B34" s="110" t="s">
        <v>69</v>
      </c>
      <c r="C34" s="18">
        <v>0</v>
      </c>
      <c r="D34" s="19">
        <v>0</v>
      </c>
      <c r="E34" s="19">
        <v>0</v>
      </c>
      <c r="F34" s="21">
        <v>0</v>
      </c>
      <c r="G34" s="19">
        <v>0</v>
      </c>
      <c r="H34" s="19">
        <v>0</v>
      </c>
      <c r="I34" s="21">
        <v>0</v>
      </c>
      <c r="J34" s="19">
        <v>0</v>
      </c>
      <c r="K34" s="19">
        <v>0</v>
      </c>
      <c r="L34" s="21">
        <v>0</v>
      </c>
      <c r="M34" s="19">
        <v>0</v>
      </c>
      <c r="N34" s="20">
        <v>0</v>
      </c>
      <c r="O34" s="19">
        <v>0</v>
      </c>
      <c r="P34" s="19">
        <v>0</v>
      </c>
      <c r="Q34" s="19">
        <v>0</v>
      </c>
      <c r="R34" s="21">
        <v>0</v>
      </c>
      <c r="S34" s="19">
        <v>0</v>
      </c>
      <c r="T34" s="19">
        <v>0</v>
      </c>
      <c r="U34" s="21">
        <v>0</v>
      </c>
      <c r="V34" s="19">
        <v>0</v>
      </c>
      <c r="W34" s="19">
        <v>0</v>
      </c>
      <c r="X34" s="21">
        <v>0</v>
      </c>
      <c r="Y34" s="19">
        <v>0</v>
      </c>
      <c r="Z34" s="19">
        <v>0</v>
      </c>
      <c r="AA34" s="21">
        <v>0</v>
      </c>
      <c r="AB34" s="19">
        <v>0</v>
      </c>
      <c r="AC34" s="20">
        <v>0</v>
      </c>
      <c r="AD34" s="19">
        <v>0</v>
      </c>
      <c r="AE34" s="19">
        <v>0</v>
      </c>
      <c r="AF34" s="20">
        <v>0</v>
      </c>
      <c r="AG34" s="19">
        <v>0</v>
      </c>
      <c r="AH34" s="19">
        <v>0</v>
      </c>
      <c r="AI34" s="20">
        <v>0</v>
      </c>
      <c r="AJ34" s="19">
        <v>0</v>
      </c>
      <c r="AK34" s="19">
        <v>0</v>
      </c>
      <c r="AL34" s="20">
        <v>0</v>
      </c>
      <c r="AM34" s="19">
        <v>0</v>
      </c>
      <c r="AN34" s="19">
        <v>0</v>
      </c>
      <c r="AO34" s="19">
        <v>0</v>
      </c>
      <c r="AP34" s="18">
        <v>4</v>
      </c>
      <c r="AQ34" s="19">
        <v>38</v>
      </c>
      <c r="AR34" s="19">
        <f>SUM(AP34:AQ34)</f>
        <v>42</v>
      </c>
      <c r="AS34" s="18">
        <v>517</v>
      </c>
      <c r="AT34" s="19">
        <v>643</v>
      </c>
      <c r="AU34" s="19">
        <v>1159</v>
      </c>
      <c r="AV34" s="21">
        <v>68</v>
      </c>
      <c r="AW34" s="19">
        <v>40</v>
      </c>
      <c r="AX34" s="20">
        <f>SUM(AV34:AW34)</f>
        <v>108</v>
      </c>
      <c r="AY34" s="19">
        <v>704</v>
      </c>
      <c r="AZ34" s="19">
        <v>491</v>
      </c>
      <c r="BA34" s="19">
        <f>SUM(AY34:AZ34)</f>
        <v>1195</v>
      </c>
      <c r="BB34" s="21">
        <v>86</v>
      </c>
      <c r="BC34" s="19">
        <v>184</v>
      </c>
      <c r="BD34" s="20">
        <v>269</v>
      </c>
      <c r="BE34" s="19">
        <v>1375</v>
      </c>
      <c r="BF34" s="19">
        <v>1357</v>
      </c>
      <c r="BG34" s="24">
        <f>SUM(BE34:BF34)</f>
        <v>2732</v>
      </c>
      <c r="BH34" s="18">
        <f>SUM(AP34,AS34,AV34,AY34,BB34)</f>
        <v>1379</v>
      </c>
      <c r="BI34" s="19">
        <f>SUM(AQ34,AT34,AW34,AZ34,BC34)</f>
        <v>1396</v>
      </c>
      <c r="BJ34" s="24">
        <f>SUM(BH34:BI34)</f>
        <v>2775</v>
      </c>
    </row>
    <row r="35" spans="1:62" customFormat="1" ht="14.25" customHeight="1" x14ac:dyDescent="0.25">
      <c r="A35" s="53"/>
      <c r="B35" s="104" t="s">
        <v>79</v>
      </c>
      <c r="C35" s="25">
        <f>SUM(C33:C34)</f>
        <v>556</v>
      </c>
      <c r="D35" s="26">
        <f t="shared" ref="D35:BH35" si="65">SUM(D33:D34)</f>
        <v>421</v>
      </c>
      <c r="E35" s="26">
        <f>SUM(E33:E34)</f>
        <v>976</v>
      </c>
      <c r="F35" s="28">
        <f t="shared" si="65"/>
        <v>498</v>
      </c>
      <c r="G35" s="26">
        <f t="shared" si="65"/>
        <v>1123</v>
      </c>
      <c r="H35" s="27">
        <f t="shared" si="65"/>
        <v>1621</v>
      </c>
      <c r="I35" s="28">
        <f t="shared" si="65"/>
        <v>1523</v>
      </c>
      <c r="J35" s="26">
        <f t="shared" si="65"/>
        <v>1964</v>
      </c>
      <c r="K35" s="27">
        <f t="shared" si="65"/>
        <v>3487</v>
      </c>
      <c r="L35" s="28">
        <f t="shared" si="65"/>
        <v>1233</v>
      </c>
      <c r="M35" s="26">
        <f t="shared" si="65"/>
        <v>1333</v>
      </c>
      <c r="N35" s="27">
        <f t="shared" si="65"/>
        <v>2567</v>
      </c>
      <c r="O35" s="28">
        <f t="shared" si="65"/>
        <v>1514</v>
      </c>
      <c r="P35" s="26">
        <f t="shared" si="65"/>
        <v>1665</v>
      </c>
      <c r="Q35" s="27">
        <f t="shared" si="65"/>
        <v>3178</v>
      </c>
      <c r="R35" s="28">
        <f t="shared" si="65"/>
        <v>699</v>
      </c>
      <c r="S35" s="26">
        <f t="shared" si="65"/>
        <v>673</v>
      </c>
      <c r="T35" s="27">
        <f t="shared" si="65"/>
        <v>1372</v>
      </c>
      <c r="U35" s="28">
        <f t="shared" si="65"/>
        <v>1608</v>
      </c>
      <c r="V35" s="26">
        <f t="shared" si="65"/>
        <v>1694</v>
      </c>
      <c r="W35" s="27">
        <f t="shared" si="65"/>
        <v>3302</v>
      </c>
      <c r="X35" s="28">
        <f t="shared" si="65"/>
        <v>275</v>
      </c>
      <c r="Y35" s="26">
        <f t="shared" si="65"/>
        <v>348</v>
      </c>
      <c r="Z35" s="27">
        <f t="shared" si="65"/>
        <v>624</v>
      </c>
      <c r="AA35" s="28">
        <f t="shared" si="65"/>
        <v>1478</v>
      </c>
      <c r="AB35" s="26">
        <f t="shared" si="65"/>
        <v>1587</v>
      </c>
      <c r="AC35" s="27">
        <f t="shared" si="65"/>
        <v>3064</v>
      </c>
      <c r="AD35" s="28">
        <f t="shared" si="65"/>
        <v>379</v>
      </c>
      <c r="AE35" s="26">
        <f t="shared" si="65"/>
        <v>366</v>
      </c>
      <c r="AF35" s="27">
        <f t="shared" si="65"/>
        <v>745</v>
      </c>
      <c r="AG35" s="28">
        <f t="shared" si="65"/>
        <v>990</v>
      </c>
      <c r="AH35" s="26">
        <f t="shared" si="65"/>
        <v>1099</v>
      </c>
      <c r="AI35" s="27">
        <f t="shared" si="65"/>
        <v>2088</v>
      </c>
      <c r="AJ35" s="28">
        <f t="shared" si="65"/>
        <v>1048</v>
      </c>
      <c r="AK35" s="26">
        <f t="shared" si="65"/>
        <v>1007</v>
      </c>
      <c r="AL35" s="27">
        <f t="shared" si="65"/>
        <v>2055</v>
      </c>
      <c r="AM35" s="26">
        <f t="shared" si="65"/>
        <v>11800</v>
      </c>
      <c r="AN35" s="30">
        <f t="shared" si="65"/>
        <v>13280</v>
      </c>
      <c r="AO35" s="41">
        <f t="shared" si="65"/>
        <v>25079</v>
      </c>
      <c r="AP35" s="25">
        <f t="shared" si="65"/>
        <v>255</v>
      </c>
      <c r="AQ35" s="26">
        <f t="shared" si="65"/>
        <v>497</v>
      </c>
      <c r="AR35" s="26">
        <f>SUM(AR33:AR34)</f>
        <v>753</v>
      </c>
      <c r="AS35" s="25">
        <f t="shared" si="65"/>
        <v>7212</v>
      </c>
      <c r="AT35" s="26">
        <v>1159</v>
      </c>
      <c r="AU35" s="26">
        <v>8745</v>
      </c>
      <c r="AV35" s="28">
        <f t="shared" si="65"/>
        <v>3971</v>
      </c>
      <c r="AW35" s="26">
        <f t="shared" si="65"/>
        <v>240</v>
      </c>
      <c r="AX35" s="27">
        <f>SUM(AX33:AX34)</f>
        <v>4211</v>
      </c>
      <c r="AY35" s="26">
        <f t="shared" si="65"/>
        <v>6691</v>
      </c>
      <c r="AZ35" s="26">
        <f t="shared" si="65"/>
        <v>1026</v>
      </c>
      <c r="BA35" s="26">
        <v>7718</v>
      </c>
      <c r="BB35" s="28">
        <v>3688</v>
      </c>
      <c r="BC35" s="26">
        <v>670</v>
      </c>
      <c r="BD35" s="27">
        <v>4358</v>
      </c>
      <c r="BE35" s="26">
        <f t="shared" si="65"/>
        <v>21563</v>
      </c>
      <c r="BF35" s="26">
        <f t="shared" si="65"/>
        <v>3469</v>
      </c>
      <c r="BG35" s="31">
        <v>25032</v>
      </c>
      <c r="BH35" s="26">
        <f t="shared" si="65"/>
        <v>33618</v>
      </c>
      <c r="BI35" s="26">
        <f>SUM(BI33:BI34)</f>
        <v>17247</v>
      </c>
      <c r="BJ35" s="31">
        <v>50864</v>
      </c>
    </row>
    <row r="36" spans="1:62" customFormat="1" ht="14.25" customHeight="1" x14ac:dyDescent="0.25">
      <c r="A36" s="99" t="s">
        <v>107</v>
      </c>
      <c r="B36" s="109" t="s">
        <v>70</v>
      </c>
      <c r="C36" s="103">
        <v>473</v>
      </c>
      <c r="D36" s="101">
        <v>485</v>
      </c>
      <c r="E36" s="102">
        <f>SUM(C36:D36)</f>
        <v>958</v>
      </c>
      <c r="F36" s="100">
        <v>481</v>
      </c>
      <c r="G36" s="101">
        <v>1102</v>
      </c>
      <c r="H36" s="102">
        <v>1584</v>
      </c>
      <c r="I36" s="101">
        <v>1484</v>
      </c>
      <c r="J36" s="101">
        <v>2009</v>
      </c>
      <c r="K36" s="102">
        <f>SUM(I36:J36)</f>
        <v>3493</v>
      </c>
      <c r="L36" s="100">
        <v>1136</v>
      </c>
      <c r="M36" s="101">
        <v>1378</v>
      </c>
      <c r="N36" s="102">
        <f>SUM(L36:M36)</f>
        <v>2514</v>
      </c>
      <c r="O36" s="101">
        <v>1418</v>
      </c>
      <c r="P36" s="101">
        <v>1618</v>
      </c>
      <c r="Q36" s="102">
        <f>SUM(O36:P36)</f>
        <v>3036</v>
      </c>
      <c r="R36" s="100">
        <v>681</v>
      </c>
      <c r="S36" s="101">
        <v>666</v>
      </c>
      <c r="T36" s="102">
        <v>1346</v>
      </c>
      <c r="U36" s="100">
        <v>1505</v>
      </c>
      <c r="V36" s="101">
        <v>1741</v>
      </c>
      <c r="W36" s="102">
        <f>SUM(U36:V36)</f>
        <v>3246</v>
      </c>
      <c r="X36" s="100">
        <v>304</v>
      </c>
      <c r="Y36" s="101">
        <v>383</v>
      </c>
      <c r="Z36" s="102">
        <f>SUM(X36:Y36)</f>
        <v>687</v>
      </c>
      <c r="AA36" s="100">
        <v>1322</v>
      </c>
      <c r="AB36" s="101">
        <v>1543</v>
      </c>
      <c r="AC36" s="102">
        <v>2866</v>
      </c>
      <c r="AD36" s="100">
        <v>369</v>
      </c>
      <c r="AE36" s="101">
        <v>381</v>
      </c>
      <c r="AF36" s="102">
        <f>SUM(AD36:AE36)</f>
        <v>750</v>
      </c>
      <c r="AG36" s="100">
        <v>921</v>
      </c>
      <c r="AH36" s="101">
        <v>1113</v>
      </c>
      <c r="AI36" s="102">
        <f>SUM(AG36:AH36)</f>
        <v>2034</v>
      </c>
      <c r="AJ36" s="100">
        <v>1051</v>
      </c>
      <c r="AK36" s="101">
        <v>1003</v>
      </c>
      <c r="AL36" s="102">
        <f>SUM(AJ36:AK36)</f>
        <v>2054</v>
      </c>
      <c r="AM36" s="16">
        <v>11146</v>
      </c>
      <c r="AN36" s="16">
        <f>SUM(D36,G36,J36,M36,P36,S36,V36,Y36,AB36,AE36,AH36,AK36)</f>
        <v>13422</v>
      </c>
      <c r="AO36" s="16">
        <f>SUM(AM36:AN36)</f>
        <v>24568</v>
      </c>
      <c r="AP36" s="11">
        <v>279</v>
      </c>
      <c r="AQ36" s="19">
        <v>484</v>
      </c>
      <c r="AR36" s="19">
        <v>764</v>
      </c>
      <c r="AS36" s="11">
        <v>6484</v>
      </c>
      <c r="AT36" s="19">
        <v>898</v>
      </c>
      <c r="AU36" s="19">
        <f>SUM(AS36:AT36)</f>
        <v>7382</v>
      </c>
      <c r="AV36" s="14">
        <v>3908</v>
      </c>
      <c r="AW36" s="12">
        <v>226</v>
      </c>
      <c r="AX36" s="13">
        <f>SUM(AV36:AW36)</f>
        <v>4134</v>
      </c>
      <c r="AY36" s="19">
        <v>6132</v>
      </c>
      <c r="AZ36" s="19">
        <v>578</v>
      </c>
      <c r="BA36" s="19">
        <f>SUM(AY36:AZ36)</f>
        <v>6710</v>
      </c>
      <c r="BB36" s="14">
        <v>3597</v>
      </c>
      <c r="BC36" s="12">
        <v>434</v>
      </c>
      <c r="BD36" s="13">
        <f>SUM(BB36:BC36)</f>
        <v>4031</v>
      </c>
      <c r="BE36" s="12">
        <v>20121</v>
      </c>
      <c r="BF36" s="12">
        <v>2137</v>
      </c>
      <c r="BG36" s="17">
        <v>22257</v>
      </c>
      <c r="BH36" s="11">
        <f>SUM(AM36,AP36,BE36)</f>
        <v>31546</v>
      </c>
      <c r="BI36" s="12">
        <f>SUM(AN36,AQ36,BF36)</f>
        <v>16043</v>
      </c>
      <c r="BJ36" s="17">
        <f>SUM(BH36:BI36)</f>
        <v>47589</v>
      </c>
    </row>
    <row r="37" spans="1:62" customFormat="1" ht="14.25" customHeight="1" x14ac:dyDescent="0.25">
      <c r="A37" s="1"/>
      <c r="B37" s="110" t="s">
        <v>69</v>
      </c>
      <c r="C37" s="18">
        <v>0</v>
      </c>
      <c r="D37" s="19">
        <v>0</v>
      </c>
      <c r="E37" s="20">
        <v>0</v>
      </c>
      <c r="F37" s="19">
        <v>0</v>
      </c>
      <c r="G37" s="19">
        <v>0</v>
      </c>
      <c r="H37" s="20">
        <v>0</v>
      </c>
      <c r="I37" s="19">
        <v>0</v>
      </c>
      <c r="J37" s="19">
        <v>0</v>
      </c>
      <c r="K37" s="20">
        <v>0</v>
      </c>
      <c r="L37" s="19">
        <v>0</v>
      </c>
      <c r="M37" s="19">
        <v>0</v>
      </c>
      <c r="N37" s="20">
        <v>0</v>
      </c>
      <c r="O37" s="19">
        <v>0</v>
      </c>
      <c r="P37" s="19">
        <v>0</v>
      </c>
      <c r="Q37" s="20">
        <v>0</v>
      </c>
      <c r="R37" s="19">
        <v>0</v>
      </c>
      <c r="S37" s="19">
        <v>0</v>
      </c>
      <c r="T37" s="19">
        <v>0</v>
      </c>
      <c r="U37" s="21">
        <v>0</v>
      </c>
      <c r="V37" s="19">
        <v>0</v>
      </c>
      <c r="W37" s="19">
        <v>0</v>
      </c>
      <c r="X37" s="21">
        <v>0</v>
      </c>
      <c r="Y37" s="19">
        <v>0</v>
      </c>
      <c r="Z37" s="19">
        <v>0</v>
      </c>
      <c r="AA37" s="21">
        <v>0</v>
      </c>
      <c r="AB37" s="19">
        <v>0</v>
      </c>
      <c r="AC37" s="19">
        <v>0</v>
      </c>
      <c r="AD37" s="21">
        <v>0</v>
      </c>
      <c r="AE37" s="19">
        <v>0</v>
      </c>
      <c r="AF37" s="20">
        <v>0</v>
      </c>
      <c r="AG37" s="19">
        <v>0</v>
      </c>
      <c r="AH37" s="19">
        <v>0</v>
      </c>
      <c r="AI37" s="19">
        <v>0</v>
      </c>
      <c r="AJ37" s="21">
        <v>0</v>
      </c>
      <c r="AK37" s="19">
        <v>0</v>
      </c>
      <c r="AL37" s="19">
        <v>0</v>
      </c>
      <c r="AM37" s="21">
        <v>0</v>
      </c>
      <c r="AN37" s="19">
        <v>0</v>
      </c>
      <c r="AO37" s="19">
        <v>0</v>
      </c>
      <c r="AP37" s="18">
        <v>2</v>
      </c>
      <c r="AQ37" s="19">
        <v>32</v>
      </c>
      <c r="AR37" s="19">
        <f>SUM(AP37:AQ37)</f>
        <v>34</v>
      </c>
      <c r="AS37" s="18">
        <v>438</v>
      </c>
      <c r="AT37" s="19">
        <v>654</v>
      </c>
      <c r="AU37" s="19">
        <f>SUM(AS37:AT37)</f>
        <v>1092</v>
      </c>
      <c r="AV37" s="21">
        <v>73</v>
      </c>
      <c r="AW37" s="19">
        <v>37</v>
      </c>
      <c r="AX37" s="20">
        <f>SUM(AV37:AW37)</f>
        <v>110</v>
      </c>
      <c r="AY37" s="19">
        <v>601</v>
      </c>
      <c r="AZ37" s="19">
        <v>454</v>
      </c>
      <c r="BA37" s="19">
        <f>SUM(AY37:AZ37)</f>
        <v>1055</v>
      </c>
      <c r="BB37" s="21">
        <v>78</v>
      </c>
      <c r="BC37" s="19">
        <v>195</v>
      </c>
      <c r="BD37" s="20">
        <v>272</v>
      </c>
      <c r="BE37" s="19">
        <v>1190</v>
      </c>
      <c r="BF37" s="19">
        <v>1339</v>
      </c>
      <c r="BG37" s="24">
        <v>2530</v>
      </c>
      <c r="BH37" s="18">
        <f>SUM(AP37,BE37)</f>
        <v>1192</v>
      </c>
      <c r="BI37" s="19">
        <f>SUM(AQ37,BF37)</f>
        <v>1371</v>
      </c>
      <c r="BJ37" s="24">
        <f>SUM(BH37:BI37)</f>
        <v>2563</v>
      </c>
    </row>
    <row r="38" spans="1:62" customFormat="1" ht="15" x14ac:dyDescent="0.25">
      <c r="A38" s="53"/>
      <c r="B38" s="104" t="s">
        <v>79</v>
      </c>
      <c r="C38" s="25">
        <f>SUM(C36:C37)</f>
        <v>473</v>
      </c>
      <c r="D38" s="26">
        <f t="shared" ref="D38:BG38" si="66">SUM(D36:D37)</f>
        <v>485</v>
      </c>
      <c r="E38" s="27">
        <f t="shared" si="66"/>
        <v>958</v>
      </c>
      <c r="F38" s="26">
        <f t="shared" si="66"/>
        <v>481</v>
      </c>
      <c r="G38" s="26">
        <f t="shared" si="66"/>
        <v>1102</v>
      </c>
      <c r="H38" s="27">
        <f t="shared" si="66"/>
        <v>1584</v>
      </c>
      <c r="I38" s="28">
        <f t="shared" si="66"/>
        <v>1484</v>
      </c>
      <c r="J38" s="26">
        <f t="shared" si="66"/>
        <v>2009</v>
      </c>
      <c r="K38" s="27">
        <f t="shared" si="66"/>
        <v>3493</v>
      </c>
      <c r="L38" s="28">
        <f t="shared" si="66"/>
        <v>1136</v>
      </c>
      <c r="M38" s="26">
        <f t="shared" si="66"/>
        <v>1378</v>
      </c>
      <c r="N38" s="27">
        <f t="shared" si="66"/>
        <v>2514</v>
      </c>
      <c r="O38" s="26">
        <f t="shared" si="66"/>
        <v>1418</v>
      </c>
      <c r="P38" s="26">
        <f t="shared" si="66"/>
        <v>1618</v>
      </c>
      <c r="Q38" s="27">
        <f t="shared" si="66"/>
        <v>3036</v>
      </c>
      <c r="R38" s="26">
        <f t="shared" si="66"/>
        <v>681</v>
      </c>
      <c r="S38" s="26">
        <f t="shared" si="66"/>
        <v>666</v>
      </c>
      <c r="T38" s="27">
        <f t="shared" si="66"/>
        <v>1346</v>
      </c>
      <c r="U38" s="28">
        <f t="shared" si="66"/>
        <v>1505</v>
      </c>
      <c r="V38" s="26">
        <f t="shared" si="66"/>
        <v>1741</v>
      </c>
      <c r="W38" s="27">
        <f t="shared" si="66"/>
        <v>3246</v>
      </c>
      <c r="X38" s="28">
        <f t="shared" si="66"/>
        <v>304</v>
      </c>
      <c r="Y38" s="26">
        <f t="shared" si="66"/>
        <v>383</v>
      </c>
      <c r="Z38" s="27">
        <f t="shared" si="66"/>
        <v>687</v>
      </c>
      <c r="AA38" s="28">
        <f t="shared" si="66"/>
        <v>1322</v>
      </c>
      <c r="AB38" s="26">
        <f t="shared" si="66"/>
        <v>1543</v>
      </c>
      <c r="AC38" s="27">
        <f t="shared" si="66"/>
        <v>2866</v>
      </c>
      <c r="AD38" s="28">
        <f t="shared" si="66"/>
        <v>369</v>
      </c>
      <c r="AE38" s="26">
        <f t="shared" si="66"/>
        <v>381</v>
      </c>
      <c r="AF38" s="27">
        <f t="shared" si="66"/>
        <v>750</v>
      </c>
      <c r="AG38" s="28">
        <f t="shared" si="66"/>
        <v>921</v>
      </c>
      <c r="AH38" s="26">
        <f t="shared" si="66"/>
        <v>1113</v>
      </c>
      <c r="AI38" s="27">
        <f t="shared" si="66"/>
        <v>2034</v>
      </c>
      <c r="AJ38" s="28">
        <f t="shared" si="66"/>
        <v>1051</v>
      </c>
      <c r="AK38" s="26">
        <f t="shared" si="66"/>
        <v>1003</v>
      </c>
      <c r="AL38" s="27">
        <f t="shared" si="66"/>
        <v>2054</v>
      </c>
      <c r="AM38" s="26">
        <f t="shared" si="66"/>
        <v>11146</v>
      </c>
      <c r="AN38" s="30">
        <f t="shared" si="66"/>
        <v>13422</v>
      </c>
      <c r="AO38" s="41">
        <f t="shared" si="66"/>
        <v>24568</v>
      </c>
      <c r="AP38" s="25">
        <f t="shared" si="66"/>
        <v>281</v>
      </c>
      <c r="AQ38" s="26">
        <v>517</v>
      </c>
      <c r="AR38" s="26">
        <v>797</v>
      </c>
      <c r="AS38" s="25">
        <f t="shared" si="66"/>
        <v>6922</v>
      </c>
      <c r="AT38" s="26">
        <f t="shared" si="66"/>
        <v>1552</v>
      </c>
      <c r="AU38" s="26">
        <f t="shared" si="66"/>
        <v>8474</v>
      </c>
      <c r="AV38" s="28">
        <f t="shared" si="66"/>
        <v>3981</v>
      </c>
      <c r="AW38" s="26">
        <f t="shared" si="66"/>
        <v>263</v>
      </c>
      <c r="AX38" s="27">
        <f t="shared" si="66"/>
        <v>4244</v>
      </c>
      <c r="AY38" s="26">
        <f t="shared" si="66"/>
        <v>6733</v>
      </c>
      <c r="AZ38" s="26">
        <f t="shared" si="66"/>
        <v>1032</v>
      </c>
      <c r="BA38" s="26">
        <f t="shared" si="66"/>
        <v>7765</v>
      </c>
      <c r="BB38" s="28">
        <f t="shared" si="66"/>
        <v>3675</v>
      </c>
      <c r="BC38" s="26">
        <v>628</v>
      </c>
      <c r="BD38" s="27">
        <f t="shared" si="66"/>
        <v>4303</v>
      </c>
      <c r="BE38" s="26">
        <f t="shared" si="66"/>
        <v>21311</v>
      </c>
      <c r="BF38" s="26">
        <f t="shared" si="66"/>
        <v>3476</v>
      </c>
      <c r="BG38" s="31">
        <f t="shared" si="66"/>
        <v>24787</v>
      </c>
      <c r="BH38" s="26">
        <f>SUM(BH36:BH37)</f>
        <v>32738</v>
      </c>
      <c r="BI38" s="26">
        <f>SUM(BI36:BI37)</f>
        <v>17414</v>
      </c>
      <c r="BJ38" s="31">
        <f>SUM(BJ36:BJ37)</f>
        <v>50152</v>
      </c>
    </row>
    <row r="39" spans="1:62" customFormat="1" ht="15" x14ac:dyDescent="0.25">
      <c r="A39" s="99" t="s">
        <v>109</v>
      </c>
      <c r="B39" s="109" t="s">
        <v>70</v>
      </c>
      <c r="C39" s="103">
        <v>428.33</v>
      </c>
      <c r="D39" s="101">
        <v>433.73</v>
      </c>
      <c r="E39" s="102">
        <v>862.07</v>
      </c>
      <c r="F39" s="100">
        <v>478.67</v>
      </c>
      <c r="G39" s="101">
        <v>1027.5999999999999</v>
      </c>
      <c r="H39" s="102">
        <v>1506.27</v>
      </c>
      <c r="I39" s="101">
        <v>1344.87</v>
      </c>
      <c r="J39" s="101">
        <v>1978.87</v>
      </c>
      <c r="K39" s="102">
        <v>3323.73</v>
      </c>
      <c r="L39" s="100">
        <v>1059.8699999999999</v>
      </c>
      <c r="M39" s="101">
        <v>1255.4000000000001</v>
      </c>
      <c r="N39" s="102">
        <v>2315.27</v>
      </c>
      <c r="O39" s="101">
        <v>1306.03</v>
      </c>
      <c r="P39" s="101">
        <v>1482.1</v>
      </c>
      <c r="Q39" s="102">
        <v>2788.13</v>
      </c>
      <c r="R39" s="100">
        <v>610.27</v>
      </c>
      <c r="S39" s="101">
        <v>629.20000000000005</v>
      </c>
      <c r="T39" s="102">
        <v>1239.47</v>
      </c>
      <c r="U39" s="100">
        <v>1442.93</v>
      </c>
      <c r="V39" s="101">
        <v>1608.43</v>
      </c>
      <c r="W39" s="102">
        <v>3051.37</v>
      </c>
      <c r="X39" s="100">
        <v>298.67</v>
      </c>
      <c r="Y39" s="101">
        <v>411.6</v>
      </c>
      <c r="Z39" s="102">
        <v>710.27</v>
      </c>
      <c r="AA39" s="100">
        <v>1256.83</v>
      </c>
      <c r="AB39" s="101">
        <v>1447.1</v>
      </c>
      <c r="AC39" s="102">
        <v>2703.93</v>
      </c>
      <c r="AD39" s="100">
        <v>353.67</v>
      </c>
      <c r="AE39" s="101">
        <v>335.4</v>
      </c>
      <c r="AF39" s="102">
        <v>689.07</v>
      </c>
      <c r="AG39" s="100">
        <v>797.33</v>
      </c>
      <c r="AH39" s="101">
        <v>1058.8699999999999</v>
      </c>
      <c r="AI39" s="102">
        <v>1856.2</v>
      </c>
      <c r="AJ39" s="100">
        <v>994.67</v>
      </c>
      <c r="AK39" s="101">
        <v>950.8</v>
      </c>
      <c r="AL39" s="102">
        <v>1945.47</v>
      </c>
      <c r="AM39" s="16">
        <v>10372.14</v>
      </c>
      <c r="AN39" s="16">
        <v>12619.099999999999</v>
      </c>
      <c r="AO39" s="16">
        <v>22991.250000000004</v>
      </c>
      <c r="AP39" s="11">
        <v>313.60000000000002</v>
      </c>
      <c r="AQ39" s="19">
        <v>473.86666666666667</v>
      </c>
      <c r="AR39" s="19">
        <v>787.4666666666667</v>
      </c>
      <c r="AS39" s="11">
        <v>6221.7</v>
      </c>
      <c r="AT39" s="19">
        <v>818.76666666666665</v>
      </c>
      <c r="AU39" s="19">
        <v>7040.4666666666662</v>
      </c>
      <c r="AV39" s="14">
        <v>3691.6</v>
      </c>
      <c r="AW39" s="12">
        <v>185.26666666666668</v>
      </c>
      <c r="AX39" s="13">
        <v>3876.8666666666668</v>
      </c>
      <c r="AY39" s="19">
        <v>6080.666666666667</v>
      </c>
      <c r="AZ39" s="19">
        <v>514.36666666666667</v>
      </c>
      <c r="BA39" s="19">
        <v>6595.0333333333338</v>
      </c>
      <c r="BB39" s="14">
        <v>3608.3</v>
      </c>
      <c r="BC39" s="12">
        <v>385.6</v>
      </c>
      <c r="BD39" s="13">
        <v>3993.9</v>
      </c>
      <c r="BE39" s="12">
        <v>19602.266666666666</v>
      </c>
      <c r="BF39" s="12">
        <v>1904</v>
      </c>
      <c r="BG39" s="17">
        <v>21506.266666666666</v>
      </c>
      <c r="BH39" s="11">
        <f>SUM(AM39,AP39,BE39)</f>
        <v>30288.006666666668</v>
      </c>
      <c r="BI39" s="12">
        <f>SUM(AN39,AQ39,BF39)</f>
        <v>14996.966666666665</v>
      </c>
      <c r="BJ39" s="17">
        <f>SUM(BH39:BI39)</f>
        <v>45284.973333333335</v>
      </c>
    </row>
    <row r="40" spans="1:62" customFormat="1" ht="15" x14ac:dyDescent="0.25">
      <c r="A40" s="1"/>
      <c r="B40" s="110" t="s">
        <v>69</v>
      </c>
      <c r="C40" s="18">
        <v>0</v>
      </c>
      <c r="D40" s="19">
        <v>0</v>
      </c>
      <c r="E40" s="20">
        <v>0</v>
      </c>
      <c r="F40" s="19">
        <v>0</v>
      </c>
      <c r="G40" s="19">
        <v>0</v>
      </c>
      <c r="H40" s="20">
        <v>0</v>
      </c>
      <c r="I40" s="19">
        <v>0</v>
      </c>
      <c r="J40" s="19">
        <v>0</v>
      </c>
      <c r="K40" s="20">
        <v>0</v>
      </c>
      <c r="L40" s="19">
        <v>0</v>
      </c>
      <c r="M40" s="19">
        <v>0</v>
      </c>
      <c r="N40" s="20">
        <v>0</v>
      </c>
      <c r="O40" s="19">
        <v>0</v>
      </c>
      <c r="P40" s="19">
        <v>0</v>
      </c>
      <c r="Q40" s="20">
        <v>0</v>
      </c>
      <c r="R40" s="19">
        <v>0</v>
      </c>
      <c r="S40" s="19">
        <v>0</v>
      </c>
      <c r="T40" s="19">
        <v>0</v>
      </c>
      <c r="U40" s="21">
        <v>0</v>
      </c>
      <c r="V40" s="19">
        <v>0</v>
      </c>
      <c r="W40" s="19">
        <v>0</v>
      </c>
      <c r="X40" s="21">
        <v>0</v>
      </c>
      <c r="Y40" s="19">
        <v>0</v>
      </c>
      <c r="Z40" s="19">
        <v>0</v>
      </c>
      <c r="AA40" s="21">
        <v>0</v>
      </c>
      <c r="AB40" s="19">
        <v>0</v>
      </c>
      <c r="AC40" s="19">
        <v>0</v>
      </c>
      <c r="AD40" s="21">
        <v>0</v>
      </c>
      <c r="AE40" s="19">
        <v>0</v>
      </c>
      <c r="AF40" s="20">
        <v>0</v>
      </c>
      <c r="AG40" s="19">
        <v>0</v>
      </c>
      <c r="AH40" s="19">
        <v>0</v>
      </c>
      <c r="AI40" s="19">
        <v>0</v>
      </c>
      <c r="AJ40" s="21">
        <v>0</v>
      </c>
      <c r="AK40" s="19">
        <v>0</v>
      </c>
      <c r="AL40" s="19">
        <v>0</v>
      </c>
      <c r="AM40" s="21">
        <v>0</v>
      </c>
      <c r="AN40" s="19">
        <v>0</v>
      </c>
      <c r="AO40" s="19">
        <v>0</v>
      </c>
      <c r="AP40" s="18">
        <v>1</v>
      </c>
      <c r="AQ40" s="19">
        <v>37.5</v>
      </c>
      <c r="AR40" s="19">
        <v>38.5</v>
      </c>
      <c r="AS40" s="18">
        <v>385.25</v>
      </c>
      <c r="AT40" s="19">
        <v>637.29166666666663</v>
      </c>
      <c r="AU40" s="19">
        <v>1022.5416666666666</v>
      </c>
      <c r="AV40" s="21">
        <v>68.583333333333329</v>
      </c>
      <c r="AW40" s="19">
        <v>33.833333333333336</v>
      </c>
      <c r="AX40" s="20">
        <v>102.41666666666667</v>
      </c>
      <c r="AY40" s="19">
        <v>615.16666666666663</v>
      </c>
      <c r="AZ40" s="19">
        <v>432.58333333333331</v>
      </c>
      <c r="BA40" s="19">
        <v>1047.75</v>
      </c>
      <c r="BB40" s="21">
        <v>87.541666666666671</v>
      </c>
      <c r="BC40" s="19">
        <v>226.04166666666666</v>
      </c>
      <c r="BD40" s="20">
        <v>313.58333333333331</v>
      </c>
      <c r="BE40" s="19">
        <v>1156.5416666666667</v>
      </c>
      <c r="BF40" s="19">
        <v>1329.75</v>
      </c>
      <c r="BG40" s="24">
        <v>2486.2916666666665</v>
      </c>
      <c r="BH40" s="18">
        <f>SUM(AP40,BE40)</f>
        <v>1157.5416666666667</v>
      </c>
      <c r="BI40" s="19">
        <f>SUM(AQ40,BF40)</f>
        <v>1367.25</v>
      </c>
      <c r="BJ40" s="24">
        <f>SUM(BH40:BI40)</f>
        <v>2524.791666666667</v>
      </c>
    </row>
    <row r="41" spans="1:62" customFormat="1" ht="15" x14ac:dyDescent="0.25">
      <c r="A41" s="53"/>
      <c r="B41" s="104" t="s">
        <v>79</v>
      </c>
      <c r="C41" s="25">
        <f>SUM(C39:C40)</f>
        <v>428.33</v>
      </c>
      <c r="D41" s="26">
        <f t="shared" ref="D41:BG41" si="67">SUM(D39:D40)</f>
        <v>433.73</v>
      </c>
      <c r="E41" s="27">
        <f t="shared" si="67"/>
        <v>862.07</v>
      </c>
      <c r="F41" s="26">
        <f t="shared" si="67"/>
        <v>478.67</v>
      </c>
      <c r="G41" s="26">
        <f t="shared" si="67"/>
        <v>1027.5999999999999</v>
      </c>
      <c r="H41" s="27">
        <f t="shared" si="67"/>
        <v>1506.27</v>
      </c>
      <c r="I41" s="28">
        <f t="shared" si="67"/>
        <v>1344.87</v>
      </c>
      <c r="J41" s="26">
        <f t="shared" si="67"/>
        <v>1978.87</v>
      </c>
      <c r="K41" s="27">
        <f t="shared" si="67"/>
        <v>3323.73</v>
      </c>
      <c r="L41" s="28">
        <f t="shared" si="67"/>
        <v>1059.8699999999999</v>
      </c>
      <c r="M41" s="26">
        <f t="shared" si="67"/>
        <v>1255.4000000000001</v>
      </c>
      <c r="N41" s="27">
        <f t="shared" si="67"/>
        <v>2315.27</v>
      </c>
      <c r="O41" s="26">
        <f t="shared" si="67"/>
        <v>1306.03</v>
      </c>
      <c r="P41" s="26">
        <f t="shared" si="67"/>
        <v>1482.1</v>
      </c>
      <c r="Q41" s="27">
        <f t="shared" si="67"/>
        <v>2788.13</v>
      </c>
      <c r="R41" s="26">
        <f t="shared" si="67"/>
        <v>610.27</v>
      </c>
      <c r="S41" s="26">
        <f t="shared" si="67"/>
        <v>629.20000000000005</v>
      </c>
      <c r="T41" s="27">
        <f t="shared" si="67"/>
        <v>1239.47</v>
      </c>
      <c r="U41" s="28">
        <f t="shared" si="67"/>
        <v>1442.93</v>
      </c>
      <c r="V41" s="26">
        <f t="shared" si="67"/>
        <v>1608.43</v>
      </c>
      <c r="W41" s="27">
        <f t="shared" si="67"/>
        <v>3051.37</v>
      </c>
      <c r="X41" s="28">
        <f t="shared" si="67"/>
        <v>298.67</v>
      </c>
      <c r="Y41" s="26">
        <f t="shared" si="67"/>
        <v>411.6</v>
      </c>
      <c r="Z41" s="27">
        <f t="shared" si="67"/>
        <v>710.27</v>
      </c>
      <c r="AA41" s="28">
        <f t="shared" si="67"/>
        <v>1256.83</v>
      </c>
      <c r="AB41" s="26">
        <f t="shared" si="67"/>
        <v>1447.1</v>
      </c>
      <c r="AC41" s="27">
        <f t="shared" si="67"/>
        <v>2703.93</v>
      </c>
      <c r="AD41" s="28">
        <f t="shared" si="67"/>
        <v>353.67</v>
      </c>
      <c r="AE41" s="26">
        <f t="shared" si="67"/>
        <v>335.4</v>
      </c>
      <c r="AF41" s="27">
        <f t="shared" si="67"/>
        <v>689.07</v>
      </c>
      <c r="AG41" s="28">
        <f t="shared" si="67"/>
        <v>797.33</v>
      </c>
      <c r="AH41" s="26">
        <f t="shared" si="67"/>
        <v>1058.8699999999999</v>
      </c>
      <c r="AI41" s="27">
        <f t="shared" si="67"/>
        <v>1856.2</v>
      </c>
      <c r="AJ41" s="28">
        <f t="shared" si="67"/>
        <v>994.67</v>
      </c>
      <c r="AK41" s="26">
        <f t="shared" si="67"/>
        <v>950.8</v>
      </c>
      <c r="AL41" s="27">
        <f t="shared" si="67"/>
        <v>1945.47</v>
      </c>
      <c r="AM41" s="26">
        <f t="shared" si="67"/>
        <v>10372.14</v>
      </c>
      <c r="AN41" s="30">
        <f t="shared" si="67"/>
        <v>12619.099999999999</v>
      </c>
      <c r="AO41" s="41">
        <f t="shared" si="67"/>
        <v>22991.250000000004</v>
      </c>
      <c r="AP41" s="25">
        <f t="shared" si="67"/>
        <v>314.60000000000002</v>
      </c>
      <c r="AQ41" s="26">
        <f t="shared" si="67"/>
        <v>511.36666666666667</v>
      </c>
      <c r="AR41" s="26">
        <f t="shared" si="67"/>
        <v>825.9666666666667</v>
      </c>
      <c r="AS41" s="25">
        <f t="shared" si="67"/>
        <v>6606.95</v>
      </c>
      <c r="AT41" s="26">
        <f t="shared" si="67"/>
        <v>1456.0583333333334</v>
      </c>
      <c r="AU41" s="26">
        <f t="shared" si="67"/>
        <v>8063.0083333333332</v>
      </c>
      <c r="AV41" s="28">
        <f t="shared" si="67"/>
        <v>3760.1833333333334</v>
      </c>
      <c r="AW41" s="26">
        <f t="shared" si="67"/>
        <v>219.10000000000002</v>
      </c>
      <c r="AX41" s="27">
        <f t="shared" si="67"/>
        <v>3979.2833333333333</v>
      </c>
      <c r="AY41" s="26">
        <f t="shared" si="67"/>
        <v>6695.8333333333339</v>
      </c>
      <c r="AZ41" s="26">
        <f t="shared" si="67"/>
        <v>946.95</v>
      </c>
      <c r="BA41" s="26">
        <f t="shared" si="67"/>
        <v>7642.7833333333338</v>
      </c>
      <c r="BB41" s="28">
        <f t="shared" si="67"/>
        <v>3695.8416666666667</v>
      </c>
      <c r="BC41" s="26">
        <f t="shared" si="67"/>
        <v>611.64166666666665</v>
      </c>
      <c r="BD41" s="27">
        <f t="shared" si="67"/>
        <v>4307.4833333333336</v>
      </c>
      <c r="BE41" s="26">
        <f t="shared" si="67"/>
        <v>20758.808333333334</v>
      </c>
      <c r="BF41" s="26">
        <f t="shared" si="67"/>
        <v>3233.75</v>
      </c>
      <c r="BG41" s="31">
        <f t="shared" si="67"/>
        <v>23992.558333333334</v>
      </c>
      <c r="BH41" s="26">
        <f>SUM(BH39:BH40)</f>
        <v>31445.548333333336</v>
      </c>
      <c r="BI41" s="26">
        <f>SUM(BI39:BI40)</f>
        <v>16364.216666666665</v>
      </c>
      <c r="BJ41" s="31">
        <f>SUM(BJ39:BJ40)</f>
        <v>47809.764999999999</v>
      </c>
    </row>
    <row r="42" spans="1:62" customFormat="1" ht="15" x14ac:dyDescent="0.25">
      <c r="A42" s="99" t="s">
        <v>111</v>
      </c>
      <c r="B42" s="109" t="s">
        <v>70</v>
      </c>
      <c r="C42" s="103">
        <v>330.4</v>
      </c>
      <c r="D42" s="101">
        <v>305.47000000000003</v>
      </c>
      <c r="E42" s="102">
        <v>635.87</v>
      </c>
      <c r="F42" s="100">
        <v>346.8</v>
      </c>
      <c r="G42" s="101">
        <v>857.93</v>
      </c>
      <c r="H42" s="102">
        <v>1204.73</v>
      </c>
      <c r="I42" s="101">
        <v>1331.8</v>
      </c>
      <c r="J42" s="101">
        <v>1614.33</v>
      </c>
      <c r="K42" s="102">
        <v>2946.13</v>
      </c>
      <c r="L42" s="100">
        <v>884.2</v>
      </c>
      <c r="M42" s="101">
        <v>880.67</v>
      </c>
      <c r="N42" s="102">
        <v>1764.87</v>
      </c>
      <c r="O42" s="101">
        <v>1048.93</v>
      </c>
      <c r="P42" s="101">
        <v>1224.93</v>
      </c>
      <c r="Q42" s="102">
        <v>2273.87</v>
      </c>
      <c r="R42" s="100">
        <v>512.13</v>
      </c>
      <c r="S42" s="101">
        <v>521.33000000000004</v>
      </c>
      <c r="T42" s="102">
        <v>1033.47</v>
      </c>
      <c r="U42" s="100">
        <v>1150.7</v>
      </c>
      <c r="V42" s="101">
        <v>1361.7</v>
      </c>
      <c r="W42" s="102">
        <v>2512.4</v>
      </c>
      <c r="X42" s="100">
        <v>298.93</v>
      </c>
      <c r="Y42" s="101">
        <v>320.27</v>
      </c>
      <c r="Z42" s="102">
        <v>619.20000000000005</v>
      </c>
      <c r="AA42" s="100">
        <v>909.87</v>
      </c>
      <c r="AB42" s="101">
        <v>1223.1300000000001</v>
      </c>
      <c r="AC42" s="102">
        <v>2133</v>
      </c>
      <c r="AD42" s="100">
        <v>298.47000000000003</v>
      </c>
      <c r="AE42" s="101">
        <v>261.39999999999998</v>
      </c>
      <c r="AF42" s="102">
        <v>559.87</v>
      </c>
      <c r="AG42" s="100">
        <v>711.2</v>
      </c>
      <c r="AH42" s="101">
        <v>850.93</v>
      </c>
      <c r="AI42" s="102">
        <v>1562.13</v>
      </c>
      <c r="AJ42" s="100">
        <v>884.8</v>
      </c>
      <c r="AK42" s="101">
        <v>823.67</v>
      </c>
      <c r="AL42" s="102">
        <v>1708.47</v>
      </c>
      <c r="AM42" s="16">
        <v>8708.23</v>
      </c>
      <c r="AN42" s="16">
        <v>10245.759999999998</v>
      </c>
      <c r="AO42" s="16">
        <v>18954.010000000002</v>
      </c>
      <c r="AP42" s="11">
        <v>355.26666666666665</v>
      </c>
      <c r="AQ42" s="19">
        <v>436.86666666666667</v>
      </c>
      <c r="AR42" s="19">
        <v>792.13333333333333</v>
      </c>
      <c r="AS42" s="11">
        <v>5554.1333333333332</v>
      </c>
      <c r="AT42" s="19">
        <v>833.3</v>
      </c>
      <c r="AU42" s="19">
        <v>6387.4333333333334</v>
      </c>
      <c r="AV42" s="14">
        <v>3295.9333333333334</v>
      </c>
      <c r="AW42" s="12">
        <v>205.6</v>
      </c>
      <c r="AX42" s="13">
        <v>3501.5333333333333</v>
      </c>
      <c r="AY42" s="19">
        <v>5362</v>
      </c>
      <c r="AZ42" s="19">
        <v>545.33333333333337</v>
      </c>
      <c r="BA42" s="19">
        <v>5907.333333333333</v>
      </c>
      <c r="BB42" s="14">
        <v>3248.5333333333333</v>
      </c>
      <c r="BC42" s="12">
        <v>352.76666666666665</v>
      </c>
      <c r="BD42" s="13">
        <v>3601.3</v>
      </c>
      <c r="BE42" s="12">
        <f>AS42+AV42+AY42+BB42</f>
        <v>17460.599999999999</v>
      </c>
      <c r="BF42" s="12">
        <f t="shared" ref="BF42:BF44" si="68">AT42+AW42+AZ42+BC42</f>
        <v>1936.9999999999998</v>
      </c>
      <c r="BG42" s="17">
        <f t="shared" ref="BG42:BG44" si="69">AU42+AX42+BA42+BD42</f>
        <v>19397.599999999999</v>
      </c>
      <c r="BH42" s="11">
        <f>SUM(AM42,AP42,BE42)</f>
        <v>26524.096666666665</v>
      </c>
      <c r="BI42" s="12">
        <f>SUM(AN42,AQ42,BF42)</f>
        <v>12619.626666666665</v>
      </c>
      <c r="BJ42" s="17">
        <f>SUM(BH42:BI42)</f>
        <v>39143.723333333328</v>
      </c>
    </row>
    <row r="43" spans="1:62" customFormat="1" ht="15" x14ac:dyDescent="0.25">
      <c r="A43" s="1"/>
      <c r="B43" s="110" t="s">
        <v>69</v>
      </c>
      <c r="C43" s="18">
        <v>0</v>
      </c>
      <c r="D43" s="19">
        <v>0</v>
      </c>
      <c r="E43" s="20">
        <v>0</v>
      </c>
      <c r="F43" s="19">
        <v>0</v>
      </c>
      <c r="G43" s="19">
        <v>0</v>
      </c>
      <c r="H43" s="20">
        <v>0</v>
      </c>
      <c r="I43" s="19">
        <v>0</v>
      </c>
      <c r="J43" s="19">
        <v>0</v>
      </c>
      <c r="K43" s="20">
        <v>0</v>
      </c>
      <c r="L43" s="19">
        <v>0</v>
      </c>
      <c r="M43" s="19">
        <v>0</v>
      </c>
      <c r="N43" s="20">
        <v>0</v>
      </c>
      <c r="O43" s="19">
        <v>0</v>
      </c>
      <c r="P43" s="19">
        <v>0</v>
      </c>
      <c r="Q43" s="20">
        <v>0</v>
      </c>
      <c r="R43" s="19">
        <v>0</v>
      </c>
      <c r="S43" s="19">
        <v>0</v>
      </c>
      <c r="T43" s="19">
        <v>0</v>
      </c>
      <c r="U43" s="21">
        <v>0</v>
      </c>
      <c r="V43" s="19">
        <v>0</v>
      </c>
      <c r="W43" s="19">
        <v>0</v>
      </c>
      <c r="X43" s="21">
        <v>0</v>
      </c>
      <c r="Y43" s="19">
        <v>0</v>
      </c>
      <c r="Z43" s="19">
        <v>0</v>
      </c>
      <c r="AA43" s="21">
        <v>0</v>
      </c>
      <c r="AB43" s="19">
        <v>0</v>
      </c>
      <c r="AC43" s="19">
        <v>0</v>
      </c>
      <c r="AD43" s="21">
        <v>0</v>
      </c>
      <c r="AE43" s="19">
        <v>0</v>
      </c>
      <c r="AF43" s="20">
        <v>0</v>
      </c>
      <c r="AG43" s="19">
        <v>0</v>
      </c>
      <c r="AH43" s="19">
        <v>0</v>
      </c>
      <c r="AI43" s="19">
        <v>0</v>
      </c>
      <c r="AJ43" s="21">
        <v>0</v>
      </c>
      <c r="AK43" s="19">
        <v>0</v>
      </c>
      <c r="AL43" s="19">
        <v>0</v>
      </c>
      <c r="AM43" s="21">
        <v>0</v>
      </c>
      <c r="AN43" s="19">
        <v>0</v>
      </c>
      <c r="AO43" s="19">
        <v>0</v>
      </c>
      <c r="AP43" s="18">
        <v>9.25</v>
      </c>
      <c r="AQ43" s="19">
        <v>39.75</v>
      </c>
      <c r="AR43" s="19">
        <v>49</v>
      </c>
      <c r="AS43" s="18">
        <v>428.83333333333331</v>
      </c>
      <c r="AT43" s="19">
        <v>589.95833333333337</v>
      </c>
      <c r="AU43" s="19">
        <v>1018.7916666666666</v>
      </c>
      <c r="AV43" s="21">
        <v>86.25</v>
      </c>
      <c r="AW43" s="19">
        <v>30.666666666666668</v>
      </c>
      <c r="AX43" s="20">
        <v>116.91666666666667</v>
      </c>
      <c r="AY43" s="19">
        <v>653.91666666666663</v>
      </c>
      <c r="AZ43" s="19">
        <v>472.33333333333331</v>
      </c>
      <c r="BA43" s="19">
        <v>1126.25</v>
      </c>
      <c r="BB43" s="21">
        <v>93.041666666666671</v>
      </c>
      <c r="BC43" s="19">
        <v>223.20833333333334</v>
      </c>
      <c r="BD43" s="20">
        <v>316.25</v>
      </c>
      <c r="BE43" s="19">
        <f t="shared" ref="BE43:BE44" si="70">AS43+AV43+AY43+BB43</f>
        <v>1262.0416666666667</v>
      </c>
      <c r="BF43" s="19">
        <f t="shared" si="68"/>
        <v>1316.1666666666665</v>
      </c>
      <c r="BG43" s="24">
        <f t="shared" si="69"/>
        <v>2578.208333333333</v>
      </c>
      <c r="BH43" s="18">
        <f>SUM(AP43,BE43)</f>
        <v>1271.2916666666667</v>
      </c>
      <c r="BI43" s="19">
        <f>SUM(AQ43,BF43)</f>
        <v>1355.9166666666665</v>
      </c>
      <c r="BJ43" s="24">
        <f>SUM(BH43:BI43)</f>
        <v>2627.208333333333</v>
      </c>
    </row>
    <row r="44" spans="1:62" customFormat="1" ht="15" x14ac:dyDescent="0.25">
      <c r="A44" s="53"/>
      <c r="B44" s="104" t="s">
        <v>79</v>
      </c>
      <c r="C44" s="25">
        <f>SUM(C42:C43)</f>
        <v>330.4</v>
      </c>
      <c r="D44" s="26">
        <f t="shared" ref="D44:BD44" si="71">SUM(D42:D43)</f>
        <v>305.47000000000003</v>
      </c>
      <c r="E44" s="27">
        <f t="shared" si="71"/>
        <v>635.87</v>
      </c>
      <c r="F44" s="26">
        <f t="shared" si="71"/>
        <v>346.8</v>
      </c>
      <c r="G44" s="26">
        <f t="shared" si="71"/>
        <v>857.93</v>
      </c>
      <c r="H44" s="27">
        <f t="shared" si="71"/>
        <v>1204.73</v>
      </c>
      <c r="I44" s="28">
        <f t="shared" si="71"/>
        <v>1331.8</v>
      </c>
      <c r="J44" s="26">
        <f t="shared" si="71"/>
        <v>1614.33</v>
      </c>
      <c r="K44" s="27">
        <f t="shared" si="71"/>
        <v>2946.13</v>
      </c>
      <c r="L44" s="28">
        <f t="shared" si="71"/>
        <v>884.2</v>
      </c>
      <c r="M44" s="26">
        <f t="shared" si="71"/>
        <v>880.67</v>
      </c>
      <c r="N44" s="27">
        <f t="shared" si="71"/>
        <v>1764.87</v>
      </c>
      <c r="O44" s="26">
        <f t="shared" si="71"/>
        <v>1048.93</v>
      </c>
      <c r="P44" s="26">
        <f t="shared" si="71"/>
        <v>1224.93</v>
      </c>
      <c r="Q44" s="27">
        <f t="shared" si="71"/>
        <v>2273.87</v>
      </c>
      <c r="R44" s="26">
        <f t="shared" si="71"/>
        <v>512.13</v>
      </c>
      <c r="S44" s="26">
        <f t="shared" si="71"/>
        <v>521.33000000000004</v>
      </c>
      <c r="T44" s="27">
        <f t="shared" si="71"/>
        <v>1033.47</v>
      </c>
      <c r="U44" s="28">
        <f t="shared" si="71"/>
        <v>1150.7</v>
      </c>
      <c r="V44" s="26">
        <f t="shared" si="71"/>
        <v>1361.7</v>
      </c>
      <c r="W44" s="27">
        <f t="shared" si="71"/>
        <v>2512.4</v>
      </c>
      <c r="X44" s="28">
        <f t="shared" si="71"/>
        <v>298.93</v>
      </c>
      <c r="Y44" s="26">
        <f t="shared" si="71"/>
        <v>320.27</v>
      </c>
      <c r="Z44" s="27">
        <f t="shared" si="71"/>
        <v>619.20000000000005</v>
      </c>
      <c r="AA44" s="28">
        <f t="shared" si="71"/>
        <v>909.87</v>
      </c>
      <c r="AB44" s="26">
        <f t="shared" si="71"/>
        <v>1223.1300000000001</v>
      </c>
      <c r="AC44" s="27">
        <f t="shared" si="71"/>
        <v>2133</v>
      </c>
      <c r="AD44" s="28">
        <f t="shared" si="71"/>
        <v>298.47000000000003</v>
      </c>
      <c r="AE44" s="26">
        <f t="shared" si="71"/>
        <v>261.39999999999998</v>
      </c>
      <c r="AF44" s="27">
        <f t="shared" si="71"/>
        <v>559.87</v>
      </c>
      <c r="AG44" s="28">
        <f t="shared" si="71"/>
        <v>711.2</v>
      </c>
      <c r="AH44" s="26">
        <f t="shared" si="71"/>
        <v>850.93</v>
      </c>
      <c r="AI44" s="27">
        <f t="shared" si="71"/>
        <v>1562.13</v>
      </c>
      <c r="AJ44" s="28">
        <f t="shared" si="71"/>
        <v>884.8</v>
      </c>
      <c r="AK44" s="26">
        <f t="shared" si="71"/>
        <v>823.67</v>
      </c>
      <c r="AL44" s="27">
        <f t="shared" si="71"/>
        <v>1708.47</v>
      </c>
      <c r="AM44" s="26">
        <f t="shared" si="71"/>
        <v>8708.23</v>
      </c>
      <c r="AN44" s="30">
        <f t="shared" si="71"/>
        <v>10245.759999999998</v>
      </c>
      <c r="AO44" s="41">
        <f t="shared" si="71"/>
        <v>18954.010000000002</v>
      </c>
      <c r="AP44" s="25">
        <f t="shared" si="71"/>
        <v>364.51666666666665</v>
      </c>
      <c r="AQ44" s="26">
        <f t="shared" si="71"/>
        <v>476.61666666666667</v>
      </c>
      <c r="AR44" s="26">
        <f t="shared" si="71"/>
        <v>841.13333333333333</v>
      </c>
      <c r="AS44" s="25">
        <f t="shared" si="71"/>
        <v>5982.9666666666662</v>
      </c>
      <c r="AT44" s="26">
        <f t="shared" si="71"/>
        <v>1423.2583333333332</v>
      </c>
      <c r="AU44" s="26">
        <f t="shared" si="71"/>
        <v>7406.2250000000004</v>
      </c>
      <c r="AV44" s="28">
        <f t="shared" si="71"/>
        <v>3382.1833333333334</v>
      </c>
      <c r="AW44" s="26">
        <f t="shared" si="71"/>
        <v>236.26666666666665</v>
      </c>
      <c r="AX44" s="27">
        <f t="shared" si="71"/>
        <v>3618.45</v>
      </c>
      <c r="AY44" s="26">
        <f t="shared" si="71"/>
        <v>6015.916666666667</v>
      </c>
      <c r="AZ44" s="26">
        <f t="shared" si="71"/>
        <v>1017.6666666666667</v>
      </c>
      <c r="BA44" s="26">
        <f t="shared" si="71"/>
        <v>7033.583333333333</v>
      </c>
      <c r="BB44" s="28">
        <f t="shared" si="71"/>
        <v>3341.5749999999998</v>
      </c>
      <c r="BC44" s="26">
        <f t="shared" si="71"/>
        <v>575.97500000000002</v>
      </c>
      <c r="BD44" s="27">
        <f t="shared" si="71"/>
        <v>3917.55</v>
      </c>
      <c r="BE44" s="26">
        <f t="shared" si="70"/>
        <v>18722.641666666666</v>
      </c>
      <c r="BF44" s="26">
        <f t="shared" si="68"/>
        <v>3253.1666666666665</v>
      </c>
      <c r="BG44" s="31">
        <f t="shared" si="69"/>
        <v>21975.808333333331</v>
      </c>
      <c r="BH44" s="26">
        <f>SUM(BH42:BH43)</f>
        <v>27795.388333333332</v>
      </c>
      <c r="BI44" s="26">
        <f>SUM(BI42:BI43)</f>
        <v>13975.543333333331</v>
      </c>
      <c r="BJ44" s="31">
        <f>SUM(BJ42:BJ43)</f>
        <v>41770.931666666664</v>
      </c>
    </row>
    <row r="45" spans="1:62" customFormat="1" ht="15" x14ac:dyDescent="0.25">
      <c r="A45" s="99" t="s">
        <v>112</v>
      </c>
      <c r="B45" s="109" t="s">
        <v>70</v>
      </c>
      <c r="C45" s="103">
        <v>323.13</v>
      </c>
      <c r="D45" s="101">
        <v>327.73</v>
      </c>
      <c r="E45" s="102">
        <v>650.87</v>
      </c>
      <c r="F45" s="100">
        <v>363</v>
      </c>
      <c r="G45" s="101">
        <v>801.27</v>
      </c>
      <c r="H45" s="102">
        <v>1164.27</v>
      </c>
      <c r="I45" s="101">
        <v>1219.93</v>
      </c>
      <c r="J45" s="101">
        <v>1458.8</v>
      </c>
      <c r="K45" s="102">
        <v>2678.73</v>
      </c>
      <c r="L45" s="100">
        <v>810</v>
      </c>
      <c r="M45" s="101">
        <v>841.33</v>
      </c>
      <c r="N45" s="102">
        <v>1651.33</v>
      </c>
      <c r="O45" s="101">
        <v>1042.07</v>
      </c>
      <c r="P45" s="101">
        <v>1082.4000000000001</v>
      </c>
      <c r="Q45" s="102">
        <v>2124.4699999999998</v>
      </c>
      <c r="R45" s="100">
        <v>597.47</v>
      </c>
      <c r="S45" s="101">
        <v>477.8</v>
      </c>
      <c r="T45" s="102">
        <v>1075.27</v>
      </c>
      <c r="U45" s="100">
        <v>1092.43</v>
      </c>
      <c r="V45" s="101">
        <v>1188.73</v>
      </c>
      <c r="W45" s="102">
        <v>2281.17</v>
      </c>
      <c r="X45" s="100">
        <v>286.2</v>
      </c>
      <c r="Y45" s="101">
        <v>369</v>
      </c>
      <c r="Z45" s="102">
        <v>655.20000000000005</v>
      </c>
      <c r="AA45" s="100">
        <v>894.87</v>
      </c>
      <c r="AB45" s="101">
        <v>1090.33</v>
      </c>
      <c r="AC45" s="102">
        <v>1985.2</v>
      </c>
      <c r="AD45" s="100">
        <v>282</v>
      </c>
      <c r="AE45" s="101">
        <v>270.07</v>
      </c>
      <c r="AF45" s="102">
        <v>552.07000000000005</v>
      </c>
      <c r="AG45" s="100">
        <v>734.4</v>
      </c>
      <c r="AH45" s="101">
        <v>781.6</v>
      </c>
      <c r="AI45" s="102">
        <v>1516</v>
      </c>
      <c r="AJ45" s="100">
        <v>873.93</v>
      </c>
      <c r="AK45" s="101">
        <v>704.27</v>
      </c>
      <c r="AL45" s="102">
        <v>1578.2</v>
      </c>
      <c r="AM45" s="16">
        <v>8519.43</v>
      </c>
      <c r="AN45" s="16">
        <v>9393.3300000000017</v>
      </c>
      <c r="AO45" s="16">
        <v>17912.780000000002</v>
      </c>
      <c r="AP45" s="11">
        <v>314.66666666666669</v>
      </c>
      <c r="AQ45" s="19">
        <v>453.4</v>
      </c>
      <c r="AR45" s="19">
        <v>768.06666666666672</v>
      </c>
      <c r="AS45" s="11">
        <v>5212.0666666666666</v>
      </c>
      <c r="AT45" s="19">
        <v>734.66666666666663</v>
      </c>
      <c r="AU45" s="19">
        <v>5946.7333333333336</v>
      </c>
      <c r="AV45" s="14">
        <v>3154.7333333333331</v>
      </c>
      <c r="AW45" s="12">
        <v>161.93333333333334</v>
      </c>
      <c r="AX45" s="13">
        <v>3316.6666666666665</v>
      </c>
      <c r="AY45" s="19">
        <v>4913.8</v>
      </c>
      <c r="AZ45" s="19">
        <v>544.4</v>
      </c>
      <c r="BA45" s="19">
        <v>5458.2</v>
      </c>
      <c r="BB45" s="14">
        <v>2969.8666666666668</v>
      </c>
      <c r="BC45" s="12">
        <v>320.39999999999998</v>
      </c>
      <c r="BD45" s="13">
        <v>3290.2666666666669</v>
      </c>
      <c r="BE45" s="12">
        <f>AS45+AV45+AY45+BB45</f>
        <v>16250.466666666665</v>
      </c>
      <c r="BF45" s="12">
        <f t="shared" ref="BF45:BF47" si="72">AT45+AW45+AZ45+BC45</f>
        <v>1761.4</v>
      </c>
      <c r="BG45" s="17">
        <f t="shared" ref="BG45:BG47" si="73">AU45+AX45+BA45+BD45</f>
        <v>18011.866666666665</v>
      </c>
      <c r="BH45" s="11">
        <f>SUM(AM45,AP45,BE45)</f>
        <v>25084.563333333332</v>
      </c>
      <c r="BI45" s="12">
        <f>SUM(AN45,AQ45,BF45)</f>
        <v>11608.130000000001</v>
      </c>
      <c r="BJ45" s="17">
        <f>SUM(BH45:BI45)</f>
        <v>36692.693333333329</v>
      </c>
    </row>
    <row r="46" spans="1:62" customFormat="1" ht="15" x14ac:dyDescent="0.25">
      <c r="A46" s="1"/>
      <c r="B46" s="110" t="s">
        <v>69</v>
      </c>
      <c r="C46" s="18">
        <v>0</v>
      </c>
      <c r="D46" s="19">
        <v>0</v>
      </c>
      <c r="E46" s="20">
        <v>0</v>
      </c>
      <c r="F46" s="19">
        <v>0</v>
      </c>
      <c r="G46" s="19">
        <v>0</v>
      </c>
      <c r="H46" s="20">
        <v>0</v>
      </c>
      <c r="I46" s="19">
        <v>0</v>
      </c>
      <c r="J46" s="19">
        <v>0</v>
      </c>
      <c r="K46" s="20">
        <v>0</v>
      </c>
      <c r="L46" s="19">
        <v>0</v>
      </c>
      <c r="M46" s="19">
        <v>0</v>
      </c>
      <c r="N46" s="20">
        <v>0</v>
      </c>
      <c r="O46" s="19">
        <v>0</v>
      </c>
      <c r="P46" s="19">
        <v>0</v>
      </c>
      <c r="Q46" s="20">
        <v>0</v>
      </c>
      <c r="R46" s="19">
        <v>0</v>
      </c>
      <c r="S46" s="19">
        <v>0</v>
      </c>
      <c r="T46" s="19">
        <v>0</v>
      </c>
      <c r="U46" s="21">
        <v>0</v>
      </c>
      <c r="V46" s="19">
        <v>0</v>
      </c>
      <c r="W46" s="19">
        <v>0</v>
      </c>
      <c r="X46" s="21">
        <v>0</v>
      </c>
      <c r="Y46" s="19">
        <v>0</v>
      </c>
      <c r="Z46" s="19">
        <v>0</v>
      </c>
      <c r="AA46" s="21">
        <v>0</v>
      </c>
      <c r="AB46" s="19">
        <v>0</v>
      </c>
      <c r="AC46" s="19">
        <v>0</v>
      </c>
      <c r="AD46" s="21">
        <v>0</v>
      </c>
      <c r="AE46" s="19">
        <v>0</v>
      </c>
      <c r="AF46" s="20">
        <v>0</v>
      </c>
      <c r="AG46" s="19">
        <v>0</v>
      </c>
      <c r="AH46" s="19">
        <v>0</v>
      </c>
      <c r="AI46" s="19">
        <v>0</v>
      </c>
      <c r="AJ46" s="21">
        <v>0</v>
      </c>
      <c r="AK46" s="19">
        <v>0</v>
      </c>
      <c r="AL46" s="19">
        <v>0</v>
      </c>
      <c r="AM46" s="21">
        <v>0</v>
      </c>
      <c r="AN46" s="19">
        <v>0</v>
      </c>
      <c r="AO46" s="19">
        <v>0</v>
      </c>
      <c r="AP46" s="18">
        <v>6</v>
      </c>
      <c r="AQ46" s="19">
        <v>38</v>
      </c>
      <c r="AR46" s="19">
        <v>44</v>
      </c>
      <c r="AS46" s="18">
        <v>400.58333333333331</v>
      </c>
      <c r="AT46" s="19">
        <v>546</v>
      </c>
      <c r="AU46" s="19">
        <v>946.58333333333337</v>
      </c>
      <c r="AV46" s="21">
        <v>71.083333333333329</v>
      </c>
      <c r="AW46" s="19">
        <v>36.25</v>
      </c>
      <c r="AX46" s="20">
        <v>107.33333333333333</v>
      </c>
      <c r="AY46" s="19">
        <v>698.45833333333337</v>
      </c>
      <c r="AZ46" s="19">
        <v>479.58333333333331</v>
      </c>
      <c r="BA46" s="19">
        <v>1178.0416666666667</v>
      </c>
      <c r="BB46" s="21">
        <v>75.416666666666671</v>
      </c>
      <c r="BC46" s="19">
        <v>228.33333333333334</v>
      </c>
      <c r="BD46" s="20">
        <v>303.75</v>
      </c>
      <c r="BE46" s="19">
        <f t="shared" ref="BE46:BE47" si="74">AS46+AV46+AY46+BB46</f>
        <v>1245.5416666666667</v>
      </c>
      <c r="BF46" s="19">
        <f t="shared" si="72"/>
        <v>1290.1666666666665</v>
      </c>
      <c r="BG46" s="24">
        <f t="shared" si="73"/>
        <v>2535.7083333333335</v>
      </c>
      <c r="BH46" s="18">
        <f>SUM(AP46,BE46)</f>
        <v>1251.5416666666667</v>
      </c>
      <c r="BI46" s="19">
        <f>SUM(AQ46,BF46)</f>
        <v>1328.1666666666665</v>
      </c>
      <c r="BJ46" s="24">
        <f>SUM(BH46:BI46)</f>
        <v>2579.708333333333</v>
      </c>
    </row>
    <row r="47" spans="1:62" customFormat="1" ht="15" x14ac:dyDescent="0.25">
      <c r="A47" s="53"/>
      <c r="B47" s="104" t="s">
        <v>79</v>
      </c>
      <c r="C47" s="25">
        <f>SUM(C45:C46)</f>
        <v>323.13</v>
      </c>
      <c r="D47" s="26">
        <f t="shared" ref="D47:BD47" si="75">SUM(D45:D46)</f>
        <v>327.73</v>
      </c>
      <c r="E47" s="27">
        <f t="shared" si="75"/>
        <v>650.87</v>
      </c>
      <c r="F47" s="26">
        <f t="shared" si="75"/>
        <v>363</v>
      </c>
      <c r="G47" s="26">
        <f t="shared" si="75"/>
        <v>801.27</v>
      </c>
      <c r="H47" s="27">
        <f t="shared" si="75"/>
        <v>1164.27</v>
      </c>
      <c r="I47" s="28">
        <f t="shared" si="75"/>
        <v>1219.93</v>
      </c>
      <c r="J47" s="26">
        <f t="shared" si="75"/>
        <v>1458.8</v>
      </c>
      <c r="K47" s="27">
        <f t="shared" si="75"/>
        <v>2678.73</v>
      </c>
      <c r="L47" s="28">
        <f t="shared" si="75"/>
        <v>810</v>
      </c>
      <c r="M47" s="26">
        <f t="shared" si="75"/>
        <v>841.33</v>
      </c>
      <c r="N47" s="27">
        <f t="shared" si="75"/>
        <v>1651.33</v>
      </c>
      <c r="O47" s="26">
        <f t="shared" si="75"/>
        <v>1042.07</v>
      </c>
      <c r="P47" s="26">
        <f t="shared" si="75"/>
        <v>1082.4000000000001</v>
      </c>
      <c r="Q47" s="27">
        <f t="shared" si="75"/>
        <v>2124.4699999999998</v>
      </c>
      <c r="R47" s="26">
        <f t="shared" si="75"/>
        <v>597.47</v>
      </c>
      <c r="S47" s="26">
        <f t="shared" si="75"/>
        <v>477.8</v>
      </c>
      <c r="T47" s="27">
        <f t="shared" si="75"/>
        <v>1075.27</v>
      </c>
      <c r="U47" s="28">
        <f t="shared" si="75"/>
        <v>1092.43</v>
      </c>
      <c r="V47" s="26">
        <f t="shared" si="75"/>
        <v>1188.73</v>
      </c>
      <c r="W47" s="27">
        <f t="shared" si="75"/>
        <v>2281.17</v>
      </c>
      <c r="X47" s="28">
        <f t="shared" si="75"/>
        <v>286.2</v>
      </c>
      <c r="Y47" s="26">
        <f t="shared" si="75"/>
        <v>369</v>
      </c>
      <c r="Z47" s="27">
        <f t="shared" si="75"/>
        <v>655.20000000000005</v>
      </c>
      <c r="AA47" s="28">
        <f t="shared" si="75"/>
        <v>894.87</v>
      </c>
      <c r="AB47" s="26">
        <f t="shared" si="75"/>
        <v>1090.33</v>
      </c>
      <c r="AC47" s="27">
        <f t="shared" si="75"/>
        <v>1985.2</v>
      </c>
      <c r="AD47" s="28">
        <f t="shared" si="75"/>
        <v>282</v>
      </c>
      <c r="AE47" s="26">
        <f t="shared" si="75"/>
        <v>270.07</v>
      </c>
      <c r="AF47" s="27">
        <f t="shared" si="75"/>
        <v>552.07000000000005</v>
      </c>
      <c r="AG47" s="28">
        <f t="shared" si="75"/>
        <v>734.4</v>
      </c>
      <c r="AH47" s="26">
        <f t="shared" si="75"/>
        <v>781.6</v>
      </c>
      <c r="AI47" s="27">
        <f t="shared" si="75"/>
        <v>1516</v>
      </c>
      <c r="AJ47" s="28">
        <f t="shared" si="75"/>
        <v>873.93</v>
      </c>
      <c r="AK47" s="26">
        <f t="shared" si="75"/>
        <v>704.27</v>
      </c>
      <c r="AL47" s="27">
        <f t="shared" si="75"/>
        <v>1578.2</v>
      </c>
      <c r="AM47" s="26">
        <f t="shared" si="75"/>
        <v>8519.43</v>
      </c>
      <c r="AN47" s="30">
        <f t="shared" si="75"/>
        <v>9393.3300000000017</v>
      </c>
      <c r="AO47" s="41">
        <f t="shared" si="75"/>
        <v>17912.780000000002</v>
      </c>
      <c r="AP47" s="25">
        <f t="shared" si="75"/>
        <v>320.66666666666669</v>
      </c>
      <c r="AQ47" s="26">
        <f t="shared" si="75"/>
        <v>491.4</v>
      </c>
      <c r="AR47" s="26">
        <f t="shared" si="75"/>
        <v>812.06666666666672</v>
      </c>
      <c r="AS47" s="25">
        <f t="shared" si="75"/>
        <v>5612.65</v>
      </c>
      <c r="AT47" s="26">
        <f t="shared" si="75"/>
        <v>1280.6666666666665</v>
      </c>
      <c r="AU47" s="26">
        <f t="shared" si="75"/>
        <v>6893.3166666666666</v>
      </c>
      <c r="AV47" s="28">
        <f t="shared" si="75"/>
        <v>3225.8166666666666</v>
      </c>
      <c r="AW47" s="26">
        <f t="shared" si="75"/>
        <v>198.18333333333334</v>
      </c>
      <c r="AX47" s="27">
        <f t="shared" si="75"/>
        <v>3424</v>
      </c>
      <c r="AY47" s="26">
        <f t="shared" si="75"/>
        <v>5612.2583333333332</v>
      </c>
      <c r="AZ47" s="26">
        <f t="shared" si="75"/>
        <v>1023.9833333333333</v>
      </c>
      <c r="BA47" s="26">
        <f t="shared" si="75"/>
        <v>6636.2416666666668</v>
      </c>
      <c r="BB47" s="28">
        <f t="shared" si="75"/>
        <v>3045.2833333333333</v>
      </c>
      <c r="BC47" s="26">
        <f t="shared" si="75"/>
        <v>548.73333333333335</v>
      </c>
      <c r="BD47" s="27">
        <f t="shared" si="75"/>
        <v>3594.0166666666669</v>
      </c>
      <c r="BE47" s="26">
        <f t="shared" si="74"/>
        <v>17496.008333333335</v>
      </c>
      <c r="BF47" s="26">
        <f t="shared" si="72"/>
        <v>3051.5666666666666</v>
      </c>
      <c r="BG47" s="31">
        <f t="shared" si="73"/>
        <v>20547.575000000001</v>
      </c>
      <c r="BH47" s="26">
        <f>SUM(BH45:BH46)</f>
        <v>26336.105</v>
      </c>
      <c r="BI47" s="26">
        <f>SUM(BI45:BI46)</f>
        <v>12936.296666666667</v>
      </c>
      <c r="BJ47" s="31">
        <f>SUM(BJ45:BJ46)</f>
        <v>39272.401666666665</v>
      </c>
    </row>
    <row r="48" spans="1:62" customFormat="1" ht="15" x14ac:dyDescent="0.25">
      <c r="A48" s="99" t="s">
        <v>114</v>
      </c>
      <c r="B48" s="109" t="s">
        <v>70</v>
      </c>
      <c r="C48" s="103">
        <v>355.06666666666666</v>
      </c>
      <c r="D48" s="101">
        <v>377.73333333333335</v>
      </c>
      <c r="E48" s="102">
        <v>732.8</v>
      </c>
      <c r="F48" s="100">
        <v>445.46666666666664</v>
      </c>
      <c r="G48" s="101">
        <v>826.8</v>
      </c>
      <c r="H48" s="102">
        <v>1272.2666666666667</v>
      </c>
      <c r="I48" s="101">
        <v>1185.8</v>
      </c>
      <c r="J48" s="101">
        <v>1686.3333333333333</v>
      </c>
      <c r="K48" s="102">
        <v>2872.1333333333332</v>
      </c>
      <c r="L48" s="100">
        <v>830.26666666666665</v>
      </c>
      <c r="M48" s="101">
        <v>883.8</v>
      </c>
      <c r="N48" s="102">
        <v>1714.0666666666666</v>
      </c>
      <c r="O48" s="101">
        <v>1202.5999999999999</v>
      </c>
      <c r="P48" s="101">
        <v>1076.3333333333333</v>
      </c>
      <c r="Q48" s="102">
        <v>2278.9333333333334</v>
      </c>
      <c r="R48" s="100">
        <v>574.79999999999995</v>
      </c>
      <c r="S48" s="101">
        <v>569.13333333333333</v>
      </c>
      <c r="T48" s="102">
        <v>1143.9333333333334</v>
      </c>
      <c r="U48" s="100">
        <v>1152.4666666666667</v>
      </c>
      <c r="V48" s="101">
        <v>1291.0666666666666</v>
      </c>
      <c r="W48" s="102">
        <v>2443.5333333333333</v>
      </c>
      <c r="X48" s="100">
        <v>269.46666666666664</v>
      </c>
      <c r="Y48" s="101">
        <v>300.93333333333334</v>
      </c>
      <c r="Z48" s="102">
        <v>570.4</v>
      </c>
      <c r="AA48" s="100">
        <v>855.93333333333328</v>
      </c>
      <c r="AB48" s="101">
        <v>1118.1333333333334</v>
      </c>
      <c r="AC48" s="102">
        <v>1974.0666666666666</v>
      </c>
      <c r="AD48" s="100">
        <v>342.2</v>
      </c>
      <c r="AE48" s="101">
        <v>361.33333333333331</v>
      </c>
      <c r="AF48" s="102">
        <v>703.5333333333333</v>
      </c>
      <c r="AG48" s="100">
        <v>682.26666666666665</v>
      </c>
      <c r="AH48" s="101">
        <v>829.73333333333335</v>
      </c>
      <c r="AI48" s="102">
        <v>1512</v>
      </c>
      <c r="AJ48" s="100">
        <v>890.33333333333337</v>
      </c>
      <c r="AK48" s="101">
        <v>794.4</v>
      </c>
      <c r="AL48" s="102">
        <v>1684.7333333333333</v>
      </c>
      <c r="AM48" s="16">
        <v>8786.6666666666661</v>
      </c>
      <c r="AN48" s="16">
        <v>10115.733333333334</v>
      </c>
      <c r="AO48" s="16">
        <v>18902.400000000001</v>
      </c>
      <c r="AP48" s="11"/>
      <c r="AQ48" s="19"/>
      <c r="AR48" s="19"/>
      <c r="AS48" s="11">
        <v>5575.6333333333332</v>
      </c>
      <c r="AT48" s="19">
        <v>733.1</v>
      </c>
      <c r="AU48" s="19">
        <v>6308.7333333333336</v>
      </c>
      <c r="AV48" s="14">
        <v>3003.9333333333334</v>
      </c>
      <c r="AW48" s="12">
        <v>114.18666666666667</v>
      </c>
      <c r="AX48" s="13">
        <v>3118.1200000000003</v>
      </c>
      <c r="AY48" s="19">
        <v>4823.7333333333336</v>
      </c>
      <c r="AZ48" s="19">
        <v>623.73333333333335</v>
      </c>
      <c r="BA48" s="19">
        <v>5447.4666666666662</v>
      </c>
      <c r="BB48" s="14">
        <v>2652.8</v>
      </c>
      <c r="BC48" s="12">
        <v>260.39999999999998</v>
      </c>
      <c r="BD48" s="13">
        <v>2913.2</v>
      </c>
      <c r="BE48" s="12">
        <v>16056.099999999999</v>
      </c>
      <c r="BF48" s="12">
        <v>1731.42</v>
      </c>
      <c r="BG48" s="17">
        <v>17787.52</v>
      </c>
      <c r="BH48" s="11">
        <f>SUM(AM48,AP48,BE48)</f>
        <v>24842.766666666663</v>
      </c>
      <c r="BI48" s="12">
        <f>SUM(AN48,AQ48,BF48)</f>
        <v>11847.153333333334</v>
      </c>
      <c r="BJ48" s="17">
        <f>SUM(BH48:BI48)</f>
        <v>36689.919999999998</v>
      </c>
    </row>
    <row r="49" spans="1:62" customFormat="1" ht="15" x14ac:dyDescent="0.25">
      <c r="A49" s="1"/>
      <c r="B49" s="110" t="s">
        <v>69</v>
      </c>
      <c r="C49" s="18">
        <v>0</v>
      </c>
      <c r="D49" s="19">
        <v>0</v>
      </c>
      <c r="E49" s="20">
        <v>0</v>
      </c>
      <c r="F49" s="19">
        <v>0</v>
      </c>
      <c r="G49" s="19">
        <v>0</v>
      </c>
      <c r="H49" s="20">
        <v>0</v>
      </c>
      <c r="I49" s="19">
        <v>0</v>
      </c>
      <c r="J49" s="19">
        <v>0</v>
      </c>
      <c r="K49" s="20">
        <v>0</v>
      </c>
      <c r="L49" s="19">
        <v>0</v>
      </c>
      <c r="M49" s="19">
        <v>0</v>
      </c>
      <c r="N49" s="20">
        <v>0</v>
      </c>
      <c r="O49" s="19">
        <v>0</v>
      </c>
      <c r="P49" s="19">
        <v>0</v>
      </c>
      <c r="Q49" s="20">
        <v>0</v>
      </c>
      <c r="R49" s="19">
        <v>0</v>
      </c>
      <c r="S49" s="19">
        <v>0</v>
      </c>
      <c r="T49" s="19">
        <v>0</v>
      </c>
      <c r="U49" s="21">
        <v>0</v>
      </c>
      <c r="V49" s="19">
        <v>0</v>
      </c>
      <c r="W49" s="19">
        <v>0</v>
      </c>
      <c r="X49" s="21">
        <v>0</v>
      </c>
      <c r="Y49" s="19">
        <v>0</v>
      </c>
      <c r="Z49" s="19">
        <v>0</v>
      </c>
      <c r="AA49" s="21">
        <v>0</v>
      </c>
      <c r="AB49" s="19">
        <v>0</v>
      </c>
      <c r="AC49" s="19">
        <v>0</v>
      </c>
      <c r="AD49" s="21">
        <v>0</v>
      </c>
      <c r="AE49" s="19">
        <v>0</v>
      </c>
      <c r="AF49" s="20">
        <v>0</v>
      </c>
      <c r="AG49" s="19">
        <v>0</v>
      </c>
      <c r="AH49" s="19">
        <v>0</v>
      </c>
      <c r="AI49" s="19">
        <v>0</v>
      </c>
      <c r="AJ49" s="21">
        <v>0</v>
      </c>
      <c r="AK49" s="19">
        <v>0</v>
      </c>
      <c r="AL49" s="19">
        <v>0</v>
      </c>
      <c r="AM49" s="21">
        <v>0</v>
      </c>
      <c r="AN49" s="19">
        <v>0</v>
      </c>
      <c r="AO49" s="19">
        <v>0</v>
      </c>
      <c r="AP49" s="18"/>
      <c r="AQ49" s="19"/>
      <c r="AR49" s="19"/>
      <c r="AS49" s="18">
        <v>379.25</v>
      </c>
      <c r="AT49" s="19">
        <v>546.29166666666663</v>
      </c>
      <c r="AU49" s="19">
        <v>925.54166666666663</v>
      </c>
      <c r="AV49" s="21">
        <v>69.916666666666671</v>
      </c>
      <c r="AW49" s="19">
        <v>34.75</v>
      </c>
      <c r="AX49" s="20">
        <v>104.66666666666667</v>
      </c>
      <c r="AY49" s="19">
        <v>813.66666666666663</v>
      </c>
      <c r="AZ49" s="19">
        <v>462.5</v>
      </c>
      <c r="BA49" s="19">
        <v>1276.1666666666667</v>
      </c>
      <c r="BB49" s="21">
        <v>84.5</v>
      </c>
      <c r="BC49" s="19">
        <v>211.5</v>
      </c>
      <c r="BD49" s="20">
        <v>296</v>
      </c>
      <c r="BE49" s="19">
        <v>1347.3333333333333</v>
      </c>
      <c r="BF49" s="19">
        <v>1255.0416666666665</v>
      </c>
      <c r="BG49" s="24">
        <v>2602.375</v>
      </c>
      <c r="BH49" s="18">
        <f>SUM(AM49,AP49,BE49)</f>
        <v>1347.3333333333333</v>
      </c>
      <c r="BI49" s="19">
        <f>SUM(AN49,AQ49,BF49)</f>
        <v>1255.0416666666665</v>
      </c>
      <c r="BJ49" s="24">
        <f>SUM(BH49:BI49)</f>
        <v>2602.375</v>
      </c>
    </row>
    <row r="50" spans="1:62" customFormat="1" ht="15" x14ac:dyDescent="0.25">
      <c r="A50" s="53"/>
      <c r="B50" s="104" t="s">
        <v>79</v>
      </c>
      <c r="C50" s="25">
        <f>SUM(C48:C49)</f>
        <v>355.06666666666666</v>
      </c>
      <c r="D50" s="26">
        <f t="shared" ref="D50:BJ50" si="76">SUM(D48:D49)</f>
        <v>377.73333333333335</v>
      </c>
      <c r="E50" s="27">
        <f t="shared" si="76"/>
        <v>732.8</v>
      </c>
      <c r="F50" s="26">
        <f t="shared" si="76"/>
        <v>445.46666666666664</v>
      </c>
      <c r="G50" s="26">
        <f t="shared" si="76"/>
        <v>826.8</v>
      </c>
      <c r="H50" s="27">
        <f t="shared" si="76"/>
        <v>1272.2666666666667</v>
      </c>
      <c r="I50" s="28">
        <f t="shared" si="76"/>
        <v>1185.8</v>
      </c>
      <c r="J50" s="26">
        <f t="shared" si="76"/>
        <v>1686.3333333333333</v>
      </c>
      <c r="K50" s="27">
        <f t="shared" si="76"/>
        <v>2872.1333333333332</v>
      </c>
      <c r="L50" s="28">
        <f t="shared" si="76"/>
        <v>830.26666666666665</v>
      </c>
      <c r="M50" s="26">
        <f t="shared" si="76"/>
        <v>883.8</v>
      </c>
      <c r="N50" s="27">
        <f t="shared" si="76"/>
        <v>1714.0666666666666</v>
      </c>
      <c r="O50" s="26">
        <f t="shared" si="76"/>
        <v>1202.5999999999999</v>
      </c>
      <c r="P50" s="26">
        <f t="shared" si="76"/>
        <v>1076.3333333333333</v>
      </c>
      <c r="Q50" s="27">
        <f t="shared" si="76"/>
        <v>2278.9333333333334</v>
      </c>
      <c r="R50" s="26">
        <f t="shared" si="76"/>
        <v>574.79999999999995</v>
      </c>
      <c r="S50" s="26">
        <f t="shared" si="76"/>
        <v>569.13333333333333</v>
      </c>
      <c r="T50" s="27">
        <f t="shared" si="76"/>
        <v>1143.9333333333334</v>
      </c>
      <c r="U50" s="28">
        <f t="shared" si="76"/>
        <v>1152.4666666666667</v>
      </c>
      <c r="V50" s="26">
        <f t="shared" si="76"/>
        <v>1291.0666666666666</v>
      </c>
      <c r="W50" s="27">
        <f t="shared" si="76"/>
        <v>2443.5333333333333</v>
      </c>
      <c r="X50" s="28">
        <f t="shared" si="76"/>
        <v>269.46666666666664</v>
      </c>
      <c r="Y50" s="26">
        <f t="shared" si="76"/>
        <v>300.93333333333334</v>
      </c>
      <c r="Z50" s="27">
        <f t="shared" si="76"/>
        <v>570.4</v>
      </c>
      <c r="AA50" s="28">
        <f t="shared" si="76"/>
        <v>855.93333333333328</v>
      </c>
      <c r="AB50" s="26">
        <f t="shared" si="76"/>
        <v>1118.1333333333334</v>
      </c>
      <c r="AC50" s="27">
        <f t="shared" si="76"/>
        <v>1974.0666666666666</v>
      </c>
      <c r="AD50" s="28">
        <f t="shared" si="76"/>
        <v>342.2</v>
      </c>
      <c r="AE50" s="26">
        <f t="shared" si="76"/>
        <v>361.33333333333331</v>
      </c>
      <c r="AF50" s="27">
        <f t="shared" si="76"/>
        <v>703.5333333333333</v>
      </c>
      <c r="AG50" s="28">
        <f t="shared" si="76"/>
        <v>682.26666666666665</v>
      </c>
      <c r="AH50" s="26">
        <f t="shared" si="76"/>
        <v>829.73333333333335</v>
      </c>
      <c r="AI50" s="27">
        <f t="shared" si="76"/>
        <v>1512</v>
      </c>
      <c r="AJ50" s="28">
        <f t="shared" si="76"/>
        <v>890.33333333333337</v>
      </c>
      <c r="AK50" s="26">
        <f t="shared" si="76"/>
        <v>794.4</v>
      </c>
      <c r="AL50" s="27">
        <f t="shared" si="76"/>
        <v>1684.7333333333333</v>
      </c>
      <c r="AM50" s="26">
        <f t="shared" si="76"/>
        <v>8786.6666666666661</v>
      </c>
      <c r="AN50" s="30">
        <f t="shared" si="76"/>
        <v>10115.733333333334</v>
      </c>
      <c r="AO50" s="41">
        <f t="shared" si="76"/>
        <v>18902.400000000001</v>
      </c>
      <c r="AP50" s="25">
        <f t="shared" si="76"/>
        <v>0</v>
      </c>
      <c r="AQ50" s="26">
        <f t="shared" si="76"/>
        <v>0</v>
      </c>
      <c r="AR50" s="26">
        <f t="shared" si="76"/>
        <v>0</v>
      </c>
      <c r="AS50" s="25">
        <f t="shared" si="76"/>
        <v>5954.8833333333332</v>
      </c>
      <c r="AT50" s="26">
        <f t="shared" si="76"/>
        <v>1279.3916666666667</v>
      </c>
      <c r="AU50" s="26">
        <f t="shared" si="76"/>
        <v>7234.2750000000005</v>
      </c>
      <c r="AV50" s="28">
        <f t="shared" si="76"/>
        <v>3073.85</v>
      </c>
      <c r="AW50" s="26">
        <f t="shared" si="76"/>
        <v>148.93666666666667</v>
      </c>
      <c r="AX50" s="27">
        <f t="shared" si="76"/>
        <v>3222.7866666666669</v>
      </c>
      <c r="AY50" s="26">
        <f t="shared" si="76"/>
        <v>5637.4000000000005</v>
      </c>
      <c r="AZ50" s="26">
        <f t="shared" si="76"/>
        <v>1086.2333333333333</v>
      </c>
      <c r="BA50" s="26">
        <f t="shared" si="76"/>
        <v>6723.6333333333332</v>
      </c>
      <c r="BB50" s="28">
        <f t="shared" si="76"/>
        <v>2737.3</v>
      </c>
      <c r="BC50" s="26">
        <f t="shared" si="76"/>
        <v>471.9</v>
      </c>
      <c r="BD50" s="27">
        <f t="shared" si="76"/>
        <v>3209.2</v>
      </c>
      <c r="BE50" s="26">
        <f t="shared" si="76"/>
        <v>17403.433333333331</v>
      </c>
      <c r="BF50" s="26">
        <f t="shared" si="76"/>
        <v>2986.4616666666666</v>
      </c>
      <c r="BG50" s="31">
        <f t="shared" si="76"/>
        <v>20389.895</v>
      </c>
      <c r="BH50" s="26">
        <f t="shared" si="76"/>
        <v>26190.099999999995</v>
      </c>
      <c r="BI50" s="26">
        <f t="shared" si="76"/>
        <v>13102.195</v>
      </c>
      <c r="BJ50" s="31">
        <f t="shared" si="76"/>
        <v>39292.294999999998</v>
      </c>
    </row>
    <row r="51" spans="1:62" customFormat="1" ht="15" x14ac:dyDescent="0.25">
      <c r="A51" s="1"/>
      <c r="B51" s="44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23"/>
      <c r="AO51" s="23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</row>
    <row r="52" spans="1:62" customFormat="1" ht="15" x14ac:dyDescent="0.25">
      <c r="A52" s="96"/>
      <c r="C52" s="142" t="s">
        <v>97</v>
      </c>
      <c r="D52" s="142"/>
      <c r="E52" s="142"/>
      <c r="F52" s="142"/>
      <c r="G52" s="142"/>
      <c r="H52" s="142"/>
      <c r="I52" s="142"/>
      <c r="J52" s="142"/>
      <c r="K52" s="142"/>
      <c r="L52" s="142"/>
      <c r="M52" s="142"/>
      <c r="N52" s="142"/>
      <c r="O52" s="142"/>
      <c r="P52" s="142"/>
      <c r="Q52" s="142"/>
      <c r="R52" s="142"/>
      <c r="S52" s="142"/>
      <c r="T52" s="142"/>
      <c r="AN52" s="157"/>
      <c r="AO52" s="157"/>
      <c r="AP52" s="157"/>
      <c r="AQ52" s="157"/>
      <c r="AR52" s="157"/>
      <c r="AS52" s="157"/>
      <c r="AT52" s="157"/>
      <c r="AU52" s="157"/>
      <c r="AV52" s="157"/>
      <c r="AW52" s="157"/>
      <c r="AX52" s="157"/>
      <c r="AY52" s="157"/>
      <c r="AZ52" s="157"/>
      <c r="BA52" s="157"/>
      <c r="BB52" s="157"/>
      <c r="BC52" s="157"/>
      <c r="BD52" s="157"/>
      <c r="BE52" s="157"/>
      <c r="BF52" s="157"/>
      <c r="BG52" s="157"/>
      <c r="BH52" s="157"/>
      <c r="BI52" s="157"/>
      <c r="BJ52" s="157"/>
    </row>
    <row r="53" spans="1:62" customFormat="1" ht="15" x14ac:dyDescent="0.25">
      <c r="A53" s="96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 t="s">
        <v>93</v>
      </c>
      <c r="Q53" s="1"/>
      <c r="R53" s="1"/>
      <c r="S53" s="1"/>
      <c r="T53" s="1"/>
    </row>
    <row r="54" spans="1:62" customFormat="1" ht="15" x14ac:dyDescent="0.25">
      <c r="A54" s="96"/>
      <c r="C54" s="97" t="str">
        <f>'Fall FTE'!C57</f>
        <v>Prepared by the Office of Decision Support &amp; Institutional Research , March 25, 2024</v>
      </c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</row>
    <row r="55" spans="1:62" customFormat="1" ht="15" x14ac:dyDescent="0.25">
      <c r="A55" s="96"/>
      <c r="C55" s="135" t="str">
        <f>'Fall FTE'!C58</f>
        <v>Data source:  Institutional Research Database (IRDB)</v>
      </c>
      <c r="D55" s="135"/>
      <c r="E55" s="135"/>
      <c r="F55" s="135"/>
      <c r="G55" s="135"/>
      <c r="H55" s="135"/>
      <c r="I55" s="135"/>
      <c r="J55" s="135"/>
      <c r="K55" s="135"/>
      <c r="L55" s="135"/>
      <c r="M55" s="135"/>
      <c r="N55" s="135"/>
      <c r="O55" s="135"/>
      <c r="P55" s="135"/>
      <c r="Q55" s="113"/>
      <c r="R55" s="1"/>
      <c r="S55" s="1"/>
      <c r="T55" s="1"/>
    </row>
    <row r="56" spans="1:62" customFormat="1" ht="15" x14ac:dyDescent="0.25">
      <c r="A56" s="96"/>
    </row>
    <row r="57" spans="1:62" customFormat="1" ht="15" x14ac:dyDescent="0.25">
      <c r="A57" s="96"/>
    </row>
    <row r="58" spans="1:62" customFormat="1" ht="15" x14ac:dyDescent="0.25">
      <c r="A58" s="96"/>
    </row>
    <row r="59" spans="1:62" customFormat="1" ht="15" x14ac:dyDescent="0.25">
      <c r="A59" s="96"/>
    </row>
    <row r="60" spans="1:62" ht="15" x14ac:dyDescent="0.25">
      <c r="A60" s="96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</row>
    <row r="61" spans="1:62" ht="15" x14ac:dyDescent="0.25">
      <c r="A61" s="96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</row>
    <row r="62" spans="1:62" ht="15" x14ac:dyDescent="0.25">
      <c r="A62" s="96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</row>
    <row r="63" spans="1:62" ht="15" x14ac:dyDescent="0.25">
      <c r="A63" s="96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</row>
    <row r="64" spans="1:62" ht="15" x14ac:dyDescent="0.25">
      <c r="A64" s="96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</row>
    <row r="65" spans="1:62" ht="15" x14ac:dyDescent="0.25">
      <c r="A65" s="96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</row>
  </sheetData>
  <mergeCells count="28">
    <mergeCell ref="C55:P55"/>
    <mergeCell ref="AS3:BG3"/>
    <mergeCell ref="A2:BJ2"/>
    <mergeCell ref="A1:BJ1"/>
    <mergeCell ref="BB4:BD4"/>
    <mergeCell ref="BE4:BG4"/>
    <mergeCell ref="BH4:BJ4"/>
    <mergeCell ref="AS4:AU4"/>
    <mergeCell ref="AV4:AX4"/>
    <mergeCell ref="AY4:BA4"/>
    <mergeCell ref="BH3:BJ3"/>
    <mergeCell ref="C4:E4"/>
    <mergeCell ref="F4:H4"/>
    <mergeCell ref="I4:K4"/>
    <mergeCell ref="L4:N4"/>
    <mergeCell ref="O4:Q4"/>
    <mergeCell ref="AG4:AI4"/>
    <mergeCell ref="AP3:AR3"/>
    <mergeCell ref="C52:T52"/>
    <mergeCell ref="C3:AO3"/>
    <mergeCell ref="AJ4:AL4"/>
    <mergeCell ref="AM4:AO4"/>
    <mergeCell ref="AP4:AR4"/>
    <mergeCell ref="R4:T4"/>
    <mergeCell ref="U4:W4"/>
    <mergeCell ref="X4:Z4"/>
    <mergeCell ref="AA4:AC4"/>
    <mergeCell ref="AD4:AF4"/>
  </mergeCells>
  <phoneticPr fontId="13" type="noConversion"/>
  <pageMargins left="0.7" right="0.7" top="0.75" bottom="0.75" header="0.3" footer="0.3"/>
  <pageSetup scale="2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A39"/>
  <sheetViews>
    <sheetView zoomScale="106" zoomScaleNormal="106" workbookViewId="0">
      <pane xSplit="2" ySplit="1" topLeftCell="C29" activePane="bottomRight" state="frozenSplit"/>
      <selection pane="topRight" activeCell="C1" sqref="C1"/>
      <selection pane="bottomLeft"/>
      <selection pane="bottomRight" activeCell="C38" sqref="C38"/>
    </sheetView>
  </sheetViews>
  <sheetFormatPr defaultColWidth="9.140625" defaultRowHeight="15" x14ac:dyDescent="0.25"/>
  <cols>
    <col min="1" max="1" width="12.140625" style="33" bestFit="1" customWidth="1"/>
    <col min="2" max="2" width="8" style="33" customWidth="1"/>
    <col min="3" max="3" width="17.42578125" style="33" bestFit="1" customWidth="1"/>
    <col min="4" max="4" width="17.5703125" style="33" bestFit="1" customWidth="1"/>
    <col min="5" max="5" width="18.42578125" style="33" bestFit="1" customWidth="1"/>
    <col min="6" max="6" width="13.5703125" style="33" bestFit="1" customWidth="1"/>
    <col min="7" max="7" width="13.7109375" style="33" bestFit="1" customWidth="1"/>
    <col min="8" max="8" width="14.5703125" style="33" bestFit="1" customWidth="1"/>
    <col min="9" max="9" width="15" style="33" bestFit="1" customWidth="1"/>
    <col min="10" max="10" width="15.140625" style="33" bestFit="1" customWidth="1"/>
    <col min="11" max="11" width="16.140625" style="33" bestFit="1" customWidth="1"/>
    <col min="12" max="12" width="18.28515625" style="33" bestFit="1" customWidth="1"/>
    <col min="13" max="13" width="18.42578125" style="33" bestFit="1" customWidth="1"/>
    <col min="14" max="14" width="19.28515625" style="33" bestFit="1" customWidth="1"/>
    <col min="15" max="15" width="18.42578125" style="33" bestFit="1" customWidth="1"/>
    <col min="16" max="16" width="18.5703125" style="33" bestFit="1" customWidth="1"/>
    <col min="17" max="17" width="19.5703125" style="33" bestFit="1" customWidth="1"/>
    <col min="18" max="18" width="16.28515625" style="33" bestFit="1" customWidth="1"/>
    <col min="19" max="19" width="16.42578125" style="33" bestFit="1" customWidth="1"/>
    <col min="20" max="20" width="17.28515625" style="33" bestFit="1" customWidth="1"/>
    <col min="21" max="21" width="25.140625" style="33" bestFit="1" customWidth="1"/>
    <col min="22" max="22" width="25.28515625" style="33" bestFit="1" customWidth="1"/>
    <col min="23" max="23" width="26.140625" style="33" bestFit="1" customWidth="1"/>
    <col min="24" max="24" width="24.5703125" style="33" bestFit="1" customWidth="1"/>
    <col min="25" max="25" width="24.7109375" style="33" bestFit="1" customWidth="1"/>
    <col min="26" max="26" width="25.5703125" style="33" bestFit="1" customWidth="1"/>
    <col min="27" max="27" width="15.5703125" style="33" bestFit="1" customWidth="1"/>
    <col min="28" max="28" width="15.7109375" style="33" bestFit="1" customWidth="1"/>
    <col min="29" max="29" width="16.5703125" style="33" bestFit="1" customWidth="1"/>
    <col min="30" max="30" width="24.7109375" style="33" bestFit="1" customWidth="1"/>
    <col min="31" max="31" width="24.85546875" style="33" bestFit="1" customWidth="1"/>
    <col min="32" max="32" width="25.7109375" style="33" bestFit="1" customWidth="1"/>
    <col min="33" max="33" width="19" style="33" bestFit="1" customWidth="1"/>
    <col min="34" max="34" width="19.140625" style="33" bestFit="1" customWidth="1"/>
    <col min="35" max="35" width="20.140625" style="33" bestFit="1" customWidth="1"/>
    <col min="36" max="36" width="12.7109375" style="33" bestFit="1" customWidth="1"/>
    <col min="37" max="37" width="12.85546875" style="33" bestFit="1" customWidth="1"/>
    <col min="38" max="38" width="13.7109375" style="33" bestFit="1" customWidth="1"/>
    <col min="39" max="39" width="19.28515625" style="33" bestFit="1" customWidth="1"/>
    <col min="40" max="40" width="19.5703125" style="33" bestFit="1" customWidth="1"/>
    <col min="41" max="41" width="20.42578125" style="33" bestFit="1" customWidth="1"/>
    <col min="42" max="42" width="14.140625" style="33" bestFit="1" customWidth="1"/>
    <col min="43" max="43" width="14.28515625" style="33" bestFit="1" customWidth="1"/>
    <col min="44" max="44" width="15.140625" style="33" bestFit="1" customWidth="1"/>
    <col min="45" max="45" width="14.140625" style="33" bestFit="1" customWidth="1"/>
    <col min="46" max="46" width="14.28515625" style="33" bestFit="1" customWidth="1"/>
    <col min="47" max="47" width="15.140625" style="33" bestFit="1" customWidth="1"/>
    <col min="48" max="48" width="16" style="33" bestFit="1" customWidth="1"/>
    <col min="49" max="49" width="16.140625" style="33" bestFit="1" customWidth="1"/>
    <col min="50" max="50" width="17" style="33" bestFit="1" customWidth="1"/>
    <col min="51" max="51" width="14.7109375" style="33" bestFit="1" customWidth="1"/>
    <col min="52" max="52" width="14.85546875" style="33" bestFit="1" customWidth="1"/>
    <col min="53" max="53" width="15.85546875" style="33" bestFit="1" customWidth="1"/>
    <col min="54" max="16384" width="9.140625" style="33"/>
  </cols>
  <sheetData>
    <row r="1" spans="1:53" s="34" customFormat="1" ht="30.75" customHeight="1" x14ac:dyDescent="0.25">
      <c r="A1" s="34" t="s">
        <v>15</v>
      </c>
      <c r="B1" s="34" t="s">
        <v>16</v>
      </c>
      <c r="C1" s="34" t="s">
        <v>17</v>
      </c>
      <c r="D1" s="34" t="s">
        <v>18</v>
      </c>
      <c r="E1" s="34" t="s">
        <v>19</v>
      </c>
      <c r="F1" s="34" t="s">
        <v>20</v>
      </c>
      <c r="G1" s="34" t="s">
        <v>21</v>
      </c>
      <c r="H1" s="34" t="s">
        <v>22</v>
      </c>
      <c r="I1" s="34" t="s">
        <v>23</v>
      </c>
      <c r="J1" s="34" t="s">
        <v>24</v>
      </c>
      <c r="K1" s="34" t="s">
        <v>25</v>
      </c>
      <c r="L1" s="34" t="s">
        <v>26</v>
      </c>
      <c r="M1" s="34" t="s">
        <v>27</v>
      </c>
      <c r="N1" s="34" t="s">
        <v>28</v>
      </c>
      <c r="O1" s="34" t="s">
        <v>29</v>
      </c>
      <c r="P1" s="34" t="s">
        <v>30</v>
      </c>
      <c r="Q1" s="34" t="s">
        <v>31</v>
      </c>
      <c r="R1" s="34" t="s">
        <v>32</v>
      </c>
      <c r="S1" s="34" t="s">
        <v>33</v>
      </c>
      <c r="T1" s="34" t="s">
        <v>34</v>
      </c>
      <c r="U1" s="34" t="s">
        <v>35</v>
      </c>
      <c r="V1" s="34" t="s">
        <v>36</v>
      </c>
      <c r="W1" s="34" t="s">
        <v>37</v>
      </c>
      <c r="X1" s="34" t="s">
        <v>38</v>
      </c>
      <c r="Y1" s="34" t="s">
        <v>39</v>
      </c>
      <c r="Z1" s="34" t="s">
        <v>40</v>
      </c>
      <c r="AA1" s="34" t="s">
        <v>41</v>
      </c>
      <c r="AB1" s="34" t="s">
        <v>42</v>
      </c>
      <c r="AC1" s="34" t="s">
        <v>43</v>
      </c>
      <c r="AD1" s="34" t="s">
        <v>44</v>
      </c>
      <c r="AE1" s="34" t="s">
        <v>45</v>
      </c>
      <c r="AF1" s="34" t="s">
        <v>46</v>
      </c>
      <c r="AG1" s="34" t="s">
        <v>47</v>
      </c>
      <c r="AH1" s="34" t="s">
        <v>48</v>
      </c>
      <c r="AI1" s="34" t="s">
        <v>49</v>
      </c>
      <c r="AJ1" s="34" t="s">
        <v>50</v>
      </c>
      <c r="AK1" s="34" t="s">
        <v>51</v>
      </c>
      <c r="AL1" s="34" t="s">
        <v>52</v>
      </c>
      <c r="AM1" s="34" t="s">
        <v>53</v>
      </c>
      <c r="AN1" s="34" t="s">
        <v>54</v>
      </c>
      <c r="AO1" s="34" t="s">
        <v>55</v>
      </c>
      <c r="AP1" s="34" t="s">
        <v>56</v>
      </c>
      <c r="AQ1" s="34" t="s">
        <v>57</v>
      </c>
      <c r="AR1" s="34" t="s">
        <v>58</v>
      </c>
      <c r="AS1" s="34" t="s">
        <v>59</v>
      </c>
      <c r="AT1" s="34" t="s">
        <v>60</v>
      </c>
      <c r="AU1" s="34" t="s">
        <v>61</v>
      </c>
      <c r="AV1" s="34" t="s">
        <v>62</v>
      </c>
      <c r="AW1" s="34" t="s">
        <v>63</v>
      </c>
      <c r="AX1" s="34" t="s">
        <v>64</v>
      </c>
      <c r="AY1" s="34" t="s">
        <v>65</v>
      </c>
      <c r="AZ1" s="34" t="s">
        <v>66</v>
      </c>
      <c r="BA1" s="34" t="s">
        <v>67</v>
      </c>
    </row>
    <row r="2" spans="1:53" x14ac:dyDescent="0.25">
      <c r="A2" s="33" t="s">
        <v>85</v>
      </c>
      <c r="B2" s="35" t="s">
        <v>70</v>
      </c>
      <c r="C2" s="33">
        <v>564.13333333333298</v>
      </c>
      <c r="D2" s="33">
        <v>367.53333333333302</v>
      </c>
      <c r="E2" s="33">
        <v>931.66666666666697</v>
      </c>
      <c r="F2" s="33">
        <v>920.8</v>
      </c>
      <c r="G2" s="33">
        <v>1269.4666666666701</v>
      </c>
      <c r="H2" s="33">
        <v>2190.2666666666701</v>
      </c>
      <c r="I2" s="33">
        <v>1990.93333333333</v>
      </c>
      <c r="J2" s="33">
        <v>1631.6666666666699</v>
      </c>
      <c r="K2" s="33">
        <v>3622.6</v>
      </c>
      <c r="L2" s="33">
        <v>1608.4666666666701</v>
      </c>
      <c r="M2" s="33">
        <v>1271.13333333333</v>
      </c>
      <c r="N2" s="33">
        <v>2879.6</v>
      </c>
      <c r="O2" s="33">
        <v>2804.6666666666702</v>
      </c>
      <c r="P2" s="33">
        <v>1386.3333333333301</v>
      </c>
      <c r="Q2" s="33">
        <v>4191</v>
      </c>
      <c r="R2" s="33">
        <v>872.93333333333305</v>
      </c>
      <c r="S2" s="33">
        <v>620.86666666666702</v>
      </c>
      <c r="T2" s="33">
        <v>1493.8</v>
      </c>
      <c r="U2" s="33">
        <v>2220.86666666667</v>
      </c>
      <c r="V2" s="33">
        <v>1415.13333333333</v>
      </c>
      <c r="W2" s="33">
        <v>3636</v>
      </c>
      <c r="X2" s="33">
        <v>495</v>
      </c>
      <c r="Y2" s="33">
        <v>340.23333333333301</v>
      </c>
      <c r="Z2" s="33">
        <v>835.23333333333301</v>
      </c>
      <c r="AA2" s="33">
        <v>2123.7333333333299</v>
      </c>
      <c r="AB2" s="33">
        <v>1444.5</v>
      </c>
      <c r="AC2" s="33">
        <v>3568.2333333333299</v>
      </c>
      <c r="AD2" s="33">
        <v>612</v>
      </c>
      <c r="AE2" s="33">
        <v>442.6</v>
      </c>
      <c r="AF2" s="33">
        <v>1054.5999999999999</v>
      </c>
      <c r="AG2" s="33">
        <v>1266.3</v>
      </c>
      <c r="AH2" s="33">
        <v>1036.8</v>
      </c>
      <c r="AI2" s="33">
        <v>2303.1</v>
      </c>
      <c r="AJ2" s="33">
        <v>1554.4666666666701</v>
      </c>
      <c r="AK2" s="33">
        <v>906.46666666666704</v>
      </c>
      <c r="AL2" s="33">
        <v>2460.9333333333302</v>
      </c>
      <c r="AM2" s="33">
        <v>119.6</v>
      </c>
      <c r="AN2" s="33">
        <v>369.5</v>
      </c>
      <c r="AO2" s="33">
        <v>489.1</v>
      </c>
      <c r="AP2" s="33">
        <v>7437.4666666666699</v>
      </c>
      <c r="AQ2" s="33">
        <v>882.73333333333301</v>
      </c>
      <c r="AR2" s="33">
        <v>8320.2000000000007</v>
      </c>
      <c r="AS2" s="33">
        <v>0</v>
      </c>
      <c r="AT2" s="33">
        <v>0</v>
      </c>
      <c r="AU2" s="33">
        <v>0</v>
      </c>
      <c r="AV2" s="33">
        <v>0</v>
      </c>
      <c r="AW2" s="33">
        <v>0</v>
      </c>
      <c r="AX2" s="33">
        <v>0</v>
      </c>
      <c r="AY2" s="33">
        <v>0</v>
      </c>
      <c r="AZ2" s="33">
        <v>0</v>
      </c>
      <c r="BA2" s="33">
        <v>0</v>
      </c>
    </row>
    <row r="3" spans="1:53" x14ac:dyDescent="0.25">
      <c r="A3" s="33" t="s">
        <v>85</v>
      </c>
      <c r="B3" s="35" t="s">
        <v>69</v>
      </c>
      <c r="C3" s="33">
        <v>0</v>
      </c>
      <c r="D3" s="33">
        <v>0</v>
      </c>
      <c r="E3" s="33">
        <v>0</v>
      </c>
      <c r="F3" s="33">
        <v>0</v>
      </c>
      <c r="G3" s="33">
        <v>0</v>
      </c>
      <c r="H3" s="33">
        <v>0</v>
      </c>
      <c r="I3" s="33">
        <v>0</v>
      </c>
      <c r="J3" s="33">
        <v>0</v>
      </c>
      <c r="K3" s="33">
        <v>0</v>
      </c>
      <c r="L3" s="33">
        <v>0</v>
      </c>
      <c r="M3" s="33">
        <v>0</v>
      </c>
      <c r="N3" s="33">
        <v>0</v>
      </c>
      <c r="O3" s="33">
        <v>0</v>
      </c>
      <c r="P3" s="33">
        <v>0</v>
      </c>
      <c r="Q3" s="33">
        <v>0</v>
      </c>
      <c r="R3" s="33">
        <v>0</v>
      </c>
      <c r="S3" s="33">
        <v>0</v>
      </c>
      <c r="T3" s="33">
        <v>0</v>
      </c>
      <c r="U3" s="33">
        <v>0</v>
      </c>
      <c r="V3" s="33">
        <v>0</v>
      </c>
      <c r="W3" s="33">
        <v>0</v>
      </c>
      <c r="X3" s="33">
        <v>0</v>
      </c>
      <c r="Y3" s="33">
        <v>0</v>
      </c>
      <c r="Z3" s="33">
        <v>0</v>
      </c>
      <c r="AA3" s="33">
        <v>0</v>
      </c>
      <c r="AB3" s="33">
        <v>0</v>
      </c>
      <c r="AC3" s="33">
        <v>0</v>
      </c>
      <c r="AD3" s="33">
        <v>0</v>
      </c>
      <c r="AE3" s="33">
        <v>0</v>
      </c>
      <c r="AF3" s="33">
        <v>0</v>
      </c>
      <c r="AG3" s="33">
        <v>0</v>
      </c>
      <c r="AH3" s="33">
        <v>0</v>
      </c>
      <c r="AI3" s="33">
        <v>0</v>
      </c>
      <c r="AJ3" s="33">
        <v>0</v>
      </c>
      <c r="AK3" s="33">
        <v>0</v>
      </c>
      <c r="AL3" s="33">
        <v>0</v>
      </c>
      <c r="AM3" s="33">
        <v>0</v>
      </c>
      <c r="AN3" s="33">
        <v>0</v>
      </c>
      <c r="AO3" s="33">
        <v>0</v>
      </c>
      <c r="AP3" s="33">
        <v>458.29166666666703</v>
      </c>
      <c r="AQ3" s="33">
        <v>650.41666666666697</v>
      </c>
      <c r="AR3" s="33">
        <v>1108.7083333333301</v>
      </c>
      <c r="AS3" s="33">
        <v>0</v>
      </c>
      <c r="AT3" s="33">
        <v>0</v>
      </c>
      <c r="AU3" s="33">
        <v>0</v>
      </c>
      <c r="AV3" s="33">
        <v>0</v>
      </c>
      <c r="AW3" s="33">
        <v>0</v>
      </c>
      <c r="AX3" s="33">
        <v>0</v>
      </c>
      <c r="AY3" s="33">
        <v>0</v>
      </c>
      <c r="AZ3" s="33">
        <v>0</v>
      </c>
      <c r="BA3" s="33">
        <v>0</v>
      </c>
    </row>
    <row r="4" spans="1:53" x14ac:dyDescent="0.25">
      <c r="A4" s="33" t="s">
        <v>86</v>
      </c>
      <c r="B4" s="35" t="s">
        <v>70</v>
      </c>
      <c r="C4" s="33">
        <v>626.33333333333303</v>
      </c>
      <c r="D4" s="33">
        <v>382.26666666666699</v>
      </c>
      <c r="E4" s="33">
        <v>1008.6</v>
      </c>
      <c r="F4" s="33">
        <v>1032</v>
      </c>
      <c r="G4" s="33">
        <v>1338.06666666667</v>
      </c>
      <c r="H4" s="33">
        <v>2370.0666666666698</v>
      </c>
      <c r="I4" s="33">
        <v>2109.13333333333</v>
      </c>
      <c r="J4" s="33">
        <v>1793.4</v>
      </c>
      <c r="K4" s="33">
        <v>3902.5333333333301</v>
      </c>
      <c r="L4" s="33">
        <v>1909.8</v>
      </c>
      <c r="M4" s="33">
        <v>1351.7333333333299</v>
      </c>
      <c r="N4" s="33">
        <v>3261.5333333333301</v>
      </c>
      <c r="O4" s="33">
        <v>2982.2666666666701</v>
      </c>
      <c r="P4" s="33">
        <v>1619.13333333333</v>
      </c>
      <c r="Q4" s="33">
        <v>4601.3999999999996</v>
      </c>
      <c r="R4" s="33">
        <v>1051.7333333333299</v>
      </c>
      <c r="S4" s="33">
        <v>653.4</v>
      </c>
      <c r="T4" s="33">
        <v>1705.13333333333</v>
      </c>
      <c r="U4" s="33">
        <v>2403.3333333333298</v>
      </c>
      <c r="V4" s="33">
        <v>1633.86666666667</v>
      </c>
      <c r="W4" s="33">
        <v>4037.2</v>
      </c>
      <c r="X4" s="33">
        <v>511.6</v>
      </c>
      <c r="Y4" s="33">
        <v>367.2</v>
      </c>
      <c r="Z4" s="33">
        <v>878.8</v>
      </c>
      <c r="AA4" s="33">
        <v>2287.5666666666698</v>
      </c>
      <c r="AB4" s="33">
        <v>1618.43333333333</v>
      </c>
      <c r="AC4" s="33">
        <v>3906</v>
      </c>
      <c r="AD4" s="33">
        <v>665.33333333333303</v>
      </c>
      <c r="AE4" s="33">
        <v>512.26666666666699</v>
      </c>
      <c r="AF4" s="33">
        <v>1177.5999999999999</v>
      </c>
      <c r="AG4" s="33">
        <v>1374.43333333333</v>
      </c>
      <c r="AH4" s="33">
        <v>1197.06666666667</v>
      </c>
      <c r="AI4" s="33">
        <v>2571.5</v>
      </c>
      <c r="AJ4" s="33">
        <v>1589.4666666666701</v>
      </c>
      <c r="AK4" s="33">
        <v>991.33333333333303</v>
      </c>
      <c r="AL4" s="33">
        <v>2580.8000000000002</v>
      </c>
      <c r="AM4" s="33">
        <v>166.7</v>
      </c>
      <c r="AN4" s="33">
        <v>431.8</v>
      </c>
      <c r="AO4" s="33">
        <v>598.5</v>
      </c>
      <c r="AP4" s="33">
        <v>7530.6</v>
      </c>
      <c r="AQ4" s="33">
        <v>881.93333333333305</v>
      </c>
      <c r="AR4" s="33">
        <v>8412.5333333333292</v>
      </c>
      <c r="AS4" s="33">
        <v>4264.1000000000004</v>
      </c>
      <c r="AT4" s="33">
        <v>349.63333333333298</v>
      </c>
      <c r="AU4" s="33">
        <v>4613.7333333333299</v>
      </c>
      <c r="AV4" s="33">
        <v>7132.1666666666697</v>
      </c>
      <c r="AW4" s="33">
        <v>510.7</v>
      </c>
      <c r="AX4" s="33">
        <v>7642.8666666666704</v>
      </c>
      <c r="AY4" s="33">
        <v>4598.7</v>
      </c>
      <c r="AZ4" s="33">
        <v>442.53333333333302</v>
      </c>
      <c r="BA4" s="33">
        <v>5041.2333333333299</v>
      </c>
    </row>
    <row r="5" spans="1:53" x14ac:dyDescent="0.25">
      <c r="A5" s="33" t="s">
        <v>86</v>
      </c>
      <c r="B5" s="35" t="s">
        <v>69</v>
      </c>
      <c r="C5" s="33">
        <v>0</v>
      </c>
      <c r="D5" s="33">
        <v>0</v>
      </c>
      <c r="E5" s="33">
        <v>0</v>
      </c>
      <c r="F5" s="33">
        <v>0</v>
      </c>
      <c r="G5" s="33">
        <v>0</v>
      </c>
      <c r="H5" s="33">
        <v>0</v>
      </c>
      <c r="I5" s="33">
        <v>0</v>
      </c>
      <c r="J5" s="33">
        <v>0</v>
      </c>
      <c r="K5" s="33">
        <v>0</v>
      </c>
      <c r="L5" s="33">
        <v>0</v>
      </c>
      <c r="M5" s="33">
        <v>0</v>
      </c>
      <c r="N5" s="33">
        <v>0</v>
      </c>
      <c r="O5" s="33">
        <v>0</v>
      </c>
      <c r="P5" s="33">
        <v>0</v>
      </c>
      <c r="Q5" s="33">
        <v>0</v>
      </c>
      <c r="R5" s="33">
        <v>0</v>
      </c>
      <c r="S5" s="33">
        <v>0</v>
      </c>
      <c r="T5" s="33">
        <v>0</v>
      </c>
      <c r="U5" s="33">
        <v>0</v>
      </c>
      <c r="V5" s="33">
        <v>0</v>
      </c>
      <c r="W5" s="33">
        <v>0</v>
      </c>
      <c r="X5" s="33">
        <v>0</v>
      </c>
      <c r="Y5" s="33">
        <v>0</v>
      </c>
      <c r="Z5" s="33">
        <v>0</v>
      </c>
      <c r="AA5" s="33">
        <v>0</v>
      </c>
      <c r="AB5" s="33">
        <v>0</v>
      </c>
      <c r="AC5" s="33">
        <v>0</v>
      </c>
      <c r="AD5" s="33">
        <v>0</v>
      </c>
      <c r="AE5" s="33">
        <v>0</v>
      </c>
      <c r="AF5" s="33">
        <v>0</v>
      </c>
      <c r="AG5" s="33">
        <v>0</v>
      </c>
      <c r="AH5" s="33">
        <v>0</v>
      </c>
      <c r="AI5" s="33">
        <v>0</v>
      </c>
      <c r="AJ5" s="33">
        <v>0</v>
      </c>
      <c r="AK5" s="33">
        <v>0</v>
      </c>
      <c r="AL5" s="33">
        <v>0</v>
      </c>
      <c r="AM5" s="33">
        <v>0</v>
      </c>
      <c r="AN5" s="33">
        <v>0</v>
      </c>
      <c r="AO5" s="33">
        <v>0</v>
      </c>
      <c r="AP5" s="33">
        <v>515.5</v>
      </c>
      <c r="AQ5" s="33">
        <v>691.33333333333303</v>
      </c>
      <c r="AR5" s="33">
        <v>1206.8333333333301</v>
      </c>
      <c r="AS5" s="33">
        <v>87.9166666666667</v>
      </c>
      <c r="AT5" s="33">
        <v>88.7916666666667</v>
      </c>
      <c r="AU5" s="33">
        <v>176.708333333333</v>
      </c>
      <c r="AV5" s="33">
        <v>887.58333333333303</v>
      </c>
      <c r="AW5" s="33">
        <v>813.58333333333303</v>
      </c>
      <c r="AX5" s="33">
        <v>1701.1666666666699</v>
      </c>
      <c r="AY5" s="33">
        <v>129.583333333333</v>
      </c>
      <c r="AZ5" s="33">
        <v>236.041666666667</v>
      </c>
      <c r="BA5" s="33">
        <v>365.625</v>
      </c>
    </row>
    <row r="6" spans="1:53" x14ac:dyDescent="0.25">
      <c r="A6" s="33" t="s">
        <v>80</v>
      </c>
      <c r="B6" s="35" t="s">
        <v>70</v>
      </c>
      <c r="C6" s="33">
        <v>613.4</v>
      </c>
      <c r="D6" s="33">
        <v>417.8</v>
      </c>
      <c r="E6" s="33">
        <v>1031.2</v>
      </c>
      <c r="F6" s="33">
        <v>1109.13333333333</v>
      </c>
      <c r="G6" s="33">
        <v>1420.2666666666701</v>
      </c>
      <c r="H6" s="33">
        <v>2529.4</v>
      </c>
      <c r="I6" s="33">
        <v>2176.0666666666698</v>
      </c>
      <c r="J6" s="33">
        <v>2004.56666666667</v>
      </c>
      <c r="K6" s="33">
        <v>4180.6333333333296</v>
      </c>
      <c r="L6" s="33">
        <v>2009.4</v>
      </c>
      <c r="M6" s="33">
        <v>1587.2</v>
      </c>
      <c r="N6" s="33">
        <v>3596.6</v>
      </c>
      <c r="O6" s="33">
        <v>2792.13333333333</v>
      </c>
      <c r="P6" s="33">
        <v>1805.6</v>
      </c>
      <c r="Q6" s="33">
        <v>4597.7333333333299</v>
      </c>
      <c r="R6" s="33">
        <v>1016.86666666667</v>
      </c>
      <c r="S6" s="33">
        <v>695.13333333333298</v>
      </c>
      <c r="T6" s="33">
        <v>1712</v>
      </c>
      <c r="U6" s="33">
        <v>2550.1999999999998</v>
      </c>
      <c r="V6" s="33">
        <v>1820.2</v>
      </c>
      <c r="W6" s="33">
        <v>4370.3999999999996</v>
      </c>
      <c r="X6" s="33">
        <v>473.933333333333</v>
      </c>
      <c r="Y6" s="33">
        <v>419.33333333333297</v>
      </c>
      <c r="Z6" s="33">
        <v>893.26666666666699</v>
      </c>
      <c r="AA6" s="33">
        <v>2251.7333333333299</v>
      </c>
      <c r="AB6" s="33">
        <v>1727.3</v>
      </c>
      <c r="AC6" s="33">
        <v>3979.0333333333301</v>
      </c>
      <c r="AD6" s="33">
        <v>670.4</v>
      </c>
      <c r="AE6" s="33">
        <v>588.13333333333298</v>
      </c>
      <c r="AF6" s="33">
        <v>1258.5333333333299</v>
      </c>
      <c r="AG6" s="33">
        <v>1539.1</v>
      </c>
      <c r="AH6" s="33">
        <v>1420.0333333333299</v>
      </c>
      <c r="AI6" s="33">
        <v>2959.13333333333</v>
      </c>
      <c r="AJ6" s="33">
        <v>1750.6</v>
      </c>
      <c r="AK6" s="33">
        <v>1003.66666666667</v>
      </c>
      <c r="AL6" s="33">
        <v>2754.2666666666701</v>
      </c>
      <c r="AM6" s="33">
        <v>243.6</v>
      </c>
      <c r="AN6" s="33">
        <v>506.7</v>
      </c>
      <c r="AO6" s="33">
        <v>750.3</v>
      </c>
      <c r="AP6" s="33">
        <v>7626.7666666666701</v>
      </c>
      <c r="AQ6" s="33">
        <v>921.86666666666702</v>
      </c>
      <c r="AR6" s="33">
        <v>8548.6333333333296</v>
      </c>
      <c r="AS6" s="33">
        <v>4360.8666666666704</v>
      </c>
      <c r="AT6" s="33">
        <v>338.53333333333302</v>
      </c>
      <c r="AU6" s="33">
        <v>4699.3999999999996</v>
      </c>
      <c r="AV6" s="33">
        <v>7246.4</v>
      </c>
      <c r="AW6" s="33">
        <v>551.66666666666697</v>
      </c>
      <c r="AX6" s="33">
        <v>7798.0666666666702</v>
      </c>
      <c r="AY6" s="33">
        <v>4750.6000000000004</v>
      </c>
      <c r="AZ6" s="33">
        <v>414.6</v>
      </c>
      <c r="BA6" s="33">
        <v>5165.2</v>
      </c>
    </row>
    <row r="7" spans="1:53" x14ac:dyDescent="0.25">
      <c r="A7" s="33" t="s">
        <v>80</v>
      </c>
      <c r="B7" s="35" t="s">
        <v>69</v>
      </c>
      <c r="C7" s="33">
        <v>0</v>
      </c>
      <c r="D7" s="33">
        <v>0</v>
      </c>
      <c r="E7" s="33">
        <v>0</v>
      </c>
      <c r="F7" s="33">
        <v>0</v>
      </c>
      <c r="G7" s="33">
        <v>0</v>
      </c>
      <c r="H7" s="33">
        <v>0</v>
      </c>
      <c r="I7" s="33">
        <v>0</v>
      </c>
      <c r="J7" s="33">
        <v>0</v>
      </c>
      <c r="K7" s="33">
        <v>0</v>
      </c>
      <c r="L7" s="33">
        <v>0</v>
      </c>
      <c r="M7" s="33">
        <v>0</v>
      </c>
      <c r="N7" s="33">
        <v>0</v>
      </c>
      <c r="O7" s="33">
        <v>0</v>
      </c>
      <c r="P7" s="33">
        <v>0</v>
      </c>
      <c r="Q7" s="33">
        <v>0</v>
      </c>
      <c r="R7" s="33">
        <v>0</v>
      </c>
      <c r="S7" s="33">
        <v>0</v>
      </c>
      <c r="T7" s="33">
        <v>0</v>
      </c>
      <c r="U7" s="33">
        <v>0</v>
      </c>
      <c r="V7" s="33">
        <v>0</v>
      </c>
      <c r="W7" s="33">
        <v>0</v>
      </c>
      <c r="X7" s="33">
        <v>0</v>
      </c>
      <c r="Y7" s="33">
        <v>0</v>
      </c>
      <c r="Z7" s="33">
        <v>0</v>
      </c>
      <c r="AA7" s="33">
        <v>0</v>
      </c>
      <c r="AB7" s="33">
        <v>0</v>
      </c>
      <c r="AC7" s="33">
        <v>0</v>
      </c>
      <c r="AD7" s="33">
        <v>0</v>
      </c>
      <c r="AE7" s="33">
        <v>0</v>
      </c>
      <c r="AF7" s="33">
        <v>0</v>
      </c>
      <c r="AG7" s="33">
        <v>0</v>
      </c>
      <c r="AH7" s="33">
        <v>0</v>
      </c>
      <c r="AI7" s="33">
        <v>0</v>
      </c>
      <c r="AJ7" s="33">
        <v>0</v>
      </c>
      <c r="AK7" s="33">
        <v>0</v>
      </c>
      <c r="AL7" s="33">
        <v>0</v>
      </c>
      <c r="AM7" s="33">
        <v>0</v>
      </c>
      <c r="AN7" s="33">
        <v>0</v>
      </c>
      <c r="AO7" s="33">
        <v>0</v>
      </c>
      <c r="AP7" s="33">
        <v>555</v>
      </c>
      <c r="AQ7" s="33">
        <v>655.16666666666697</v>
      </c>
      <c r="AR7" s="33">
        <v>1210.1666666666699</v>
      </c>
      <c r="AS7" s="33">
        <v>72.6666666666667</v>
      </c>
      <c r="AT7" s="33">
        <v>79.25</v>
      </c>
      <c r="AU7" s="33">
        <v>151.916666666667</v>
      </c>
      <c r="AV7" s="33">
        <v>918.54166666666697</v>
      </c>
      <c r="AW7" s="33">
        <v>810.79166666666697</v>
      </c>
      <c r="AX7" s="33">
        <v>1729.3333333333301</v>
      </c>
      <c r="AY7" s="33">
        <v>100.166666666667</v>
      </c>
      <c r="AZ7" s="33">
        <v>199.791666666667</v>
      </c>
      <c r="BA7" s="33">
        <v>299.95833333333297</v>
      </c>
    </row>
    <row r="8" spans="1:53" x14ac:dyDescent="0.25">
      <c r="A8" s="33" t="s">
        <v>68</v>
      </c>
      <c r="B8" s="35" t="s">
        <v>70</v>
      </c>
      <c r="C8" s="33">
        <v>576.73333333333301</v>
      </c>
      <c r="D8" s="33">
        <v>384.46666666666698</v>
      </c>
      <c r="E8" s="33">
        <v>961.2</v>
      </c>
      <c r="F8" s="33">
        <v>998.26666666666699</v>
      </c>
      <c r="G8" s="33">
        <v>1468</v>
      </c>
      <c r="H8" s="33">
        <v>2466.2666666666701</v>
      </c>
      <c r="I8" s="33">
        <v>2121.2666666666701</v>
      </c>
      <c r="J8" s="33">
        <v>2029.13333333333</v>
      </c>
      <c r="K8" s="33">
        <v>4150.3999999999996</v>
      </c>
      <c r="L8" s="33">
        <v>1913.4</v>
      </c>
      <c r="M8" s="33">
        <v>1561.8</v>
      </c>
      <c r="N8" s="33">
        <v>3475.2</v>
      </c>
      <c r="O8" s="33">
        <v>2456.9333333333302</v>
      </c>
      <c r="P8" s="33">
        <v>2003.13333333333</v>
      </c>
      <c r="Q8" s="33">
        <v>4460.0666666666702</v>
      </c>
      <c r="R8" s="33">
        <v>945.46666666666704</v>
      </c>
      <c r="S8" s="33">
        <v>724</v>
      </c>
      <c r="T8" s="33">
        <v>1669.4666666666701</v>
      </c>
      <c r="U8" s="33">
        <v>2427.8333333333298</v>
      </c>
      <c r="V8" s="33">
        <v>1998.06666666667</v>
      </c>
      <c r="W8" s="33">
        <v>4425.8999999999996</v>
      </c>
      <c r="X8" s="33">
        <v>442.66666666666703</v>
      </c>
      <c r="Y8" s="33">
        <v>392.33333333333297</v>
      </c>
      <c r="Z8" s="33">
        <v>835</v>
      </c>
      <c r="AA8" s="33">
        <v>2100.1999999999998</v>
      </c>
      <c r="AB8" s="33">
        <v>1846.7333333333299</v>
      </c>
      <c r="AC8" s="33">
        <v>3946.9333333333302</v>
      </c>
      <c r="AD8" s="33">
        <v>570.93333333333305</v>
      </c>
      <c r="AE8" s="33">
        <v>569.13333333333298</v>
      </c>
      <c r="AF8" s="33">
        <v>1140.06666666667</v>
      </c>
      <c r="AG8" s="33">
        <v>1467.6666666666699</v>
      </c>
      <c r="AH8" s="33">
        <v>1477.56666666667</v>
      </c>
      <c r="AI8" s="33">
        <v>2945.2333333333299</v>
      </c>
      <c r="AJ8" s="33">
        <v>1585.6666666666699</v>
      </c>
      <c r="AK8" s="33">
        <v>1138.3333333333301</v>
      </c>
      <c r="AL8" s="33">
        <v>2724</v>
      </c>
      <c r="AM8" s="33">
        <v>226.5</v>
      </c>
      <c r="AN8" s="33">
        <v>468</v>
      </c>
      <c r="AO8" s="33">
        <v>694.5</v>
      </c>
      <c r="AP8" s="33">
        <v>7494.7</v>
      </c>
      <c r="AQ8" s="33">
        <v>978.23333333333301</v>
      </c>
      <c r="AR8" s="33">
        <v>8472.9333333333307</v>
      </c>
      <c r="AS8" s="33">
        <v>4365.8</v>
      </c>
      <c r="AT8" s="33">
        <v>342.433333333333</v>
      </c>
      <c r="AU8" s="33">
        <v>4708.2333333333299</v>
      </c>
      <c r="AV8" s="33">
        <v>7296.7666666666701</v>
      </c>
      <c r="AW8" s="33">
        <v>497.7</v>
      </c>
      <c r="AX8" s="33">
        <v>7794.4666666666699</v>
      </c>
      <c r="AY8" s="33">
        <v>4608.8</v>
      </c>
      <c r="AZ8" s="33">
        <v>421.33333333333297</v>
      </c>
      <c r="BA8" s="33">
        <v>5030.1333333333296</v>
      </c>
    </row>
    <row r="9" spans="1:53" x14ac:dyDescent="0.25">
      <c r="A9" s="33" t="s">
        <v>68</v>
      </c>
      <c r="B9" s="35" t="s">
        <v>69</v>
      </c>
      <c r="C9" s="33">
        <v>0</v>
      </c>
      <c r="D9" s="33">
        <v>0</v>
      </c>
      <c r="E9" s="33">
        <v>0</v>
      </c>
      <c r="F9" s="33">
        <v>0</v>
      </c>
      <c r="G9" s="33">
        <v>0</v>
      </c>
      <c r="H9" s="33">
        <v>0</v>
      </c>
      <c r="I9" s="33">
        <v>0</v>
      </c>
      <c r="J9" s="33">
        <v>0</v>
      </c>
      <c r="K9" s="33">
        <v>0</v>
      </c>
      <c r="L9" s="33">
        <v>0</v>
      </c>
      <c r="M9" s="33">
        <v>0</v>
      </c>
      <c r="N9" s="33">
        <v>0</v>
      </c>
      <c r="O9" s="33">
        <v>0</v>
      </c>
      <c r="P9" s="33">
        <v>0</v>
      </c>
      <c r="Q9" s="33">
        <v>0</v>
      </c>
      <c r="R9" s="33">
        <v>0</v>
      </c>
      <c r="S9" s="33">
        <v>0</v>
      </c>
      <c r="T9" s="33">
        <v>0</v>
      </c>
      <c r="U9" s="33">
        <v>0</v>
      </c>
      <c r="V9" s="33">
        <v>0</v>
      </c>
      <c r="W9" s="33">
        <v>0</v>
      </c>
      <c r="X9" s="33">
        <v>0</v>
      </c>
      <c r="Y9" s="33">
        <v>0</v>
      </c>
      <c r="Z9" s="33">
        <v>0</v>
      </c>
      <c r="AA9" s="33">
        <v>0</v>
      </c>
      <c r="AB9" s="33">
        <v>0</v>
      </c>
      <c r="AC9" s="33">
        <v>0</v>
      </c>
      <c r="AD9" s="33">
        <v>0</v>
      </c>
      <c r="AE9" s="33">
        <v>0</v>
      </c>
      <c r="AF9" s="33">
        <v>0</v>
      </c>
      <c r="AG9" s="33">
        <v>0</v>
      </c>
      <c r="AH9" s="33">
        <v>0</v>
      </c>
      <c r="AI9" s="33">
        <v>0</v>
      </c>
      <c r="AJ9" s="33">
        <v>0</v>
      </c>
      <c r="AK9" s="33">
        <v>0</v>
      </c>
      <c r="AL9" s="33">
        <v>0</v>
      </c>
      <c r="AM9" s="33">
        <v>0</v>
      </c>
      <c r="AN9" s="33">
        <v>0</v>
      </c>
      <c r="AO9" s="33">
        <v>0</v>
      </c>
      <c r="AP9" s="33">
        <v>553.75</v>
      </c>
      <c r="AQ9" s="33">
        <v>697.95833333333303</v>
      </c>
      <c r="AR9" s="33">
        <v>1251.7083333333301</v>
      </c>
      <c r="AS9" s="33">
        <v>41.9166666666667</v>
      </c>
      <c r="AT9" s="33">
        <v>65.9166666666667</v>
      </c>
      <c r="AU9" s="33">
        <v>107.833333333333</v>
      </c>
      <c r="AV9" s="33">
        <v>863.95833333333303</v>
      </c>
      <c r="AW9" s="33">
        <v>710.45833333333303</v>
      </c>
      <c r="AX9" s="33">
        <v>1574.4166666666699</v>
      </c>
      <c r="AY9" s="33">
        <v>85.25</v>
      </c>
      <c r="AZ9" s="33">
        <v>199.416666666667</v>
      </c>
      <c r="BA9" s="33">
        <v>284.66666666666703</v>
      </c>
    </row>
    <row r="10" spans="1:53" x14ac:dyDescent="0.25">
      <c r="A10" s="33" t="s">
        <v>71</v>
      </c>
      <c r="B10" s="35" t="s">
        <v>70</v>
      </c>
      <c r="C10" s="33">
        <v>595.06666666666695</v>
      </c>
      <c r="D10" s="33">
        <v>394.26666666666699</v>
      </c>
      <c r="E10" s="33">
        <v>989.33333333333303</v>
      </c>
      <c r="F10" s="33">
        <v>889.26666666666699</v>
      </c>
      <c r="G10" s="33">
        <v>1508.8</v>
      </c>
      <c r="H10" s="33">
        <v>2398.0666666666698</v>
      </c>
      <c r="I10" s="33">
        <v>2220.5</v>
      </c>
      <c r="J10" s="33">
        <v>2316.13333333333</v>
      </c>
      <c r="K10" s="33">
        <v>4536.6333333333296</v>
      </c>
      <c r="L10" s="33">
        <v>1771.6666666666699</v>
      </c>
      <c r="M10" s="33">
        <v>1682.4</v>
      </c>
      <c r="N10" s="33">
        <v>3454.0666666666698</v>
      </c>
      <c r="O10" s="33">
        <v>2354.86666666667</v>
      </c>
      <c r="P10" s="33">
        <v>2133.1999999999998</v>
      </c>
      <c r="Q10" s="33">
        <v>4488.0666666666702</v>
      </c>
      <c r="R10" s="33">
        <v>945.93333333333305</v>
      </c>
      <c r="S10" s="33">
        <v>750</v>
      </c>
      <c r="T10" s="33">
        <v>1695.93333333333</v>
      </c>
      <c r="U10" s="33">
        <v>2350.1666666666702</v>
      </c>
      <c r="V10" s="33">
        <v>2087.2666666666701</v>
      </c>
      <c r="W10" s="33">
        <v>4437.4333333333298</v>
      </c>
      <c r="X10" s="33">
        <v>405.26666666666699</v>
      </c>
      <c r="Y10" s="33">
        <v>380.4</v>
      </c>
      <c r="Z10" s="33">
        <v>785.66666666666697</v>
      </c>
      <c r="AA10" s="33">
        <v>2011.6666666666699</v>
      </c>
      <c r="AB10" s="33">
        <v>1952.56666666667</v>
      </c>
      <c r="AC10" s="33">
        <v>3964.2333333333299</v>
      </c>
      <c r="AD10" s="33">
        <v>599.4</v>
      </c>
      <c r="AE10" s="33">
        <v>550.93333333333305</v>
      </c>
      <c r="AF10" s="33">
        <v>1150.3333333333301</v>
      </c>
      <c r="AG10" s="33">
        <v>1401.6666666666699</v>
      </c>
      <c r="AH10" s="33">
        <v>1441.8</v>
      </c>
      <c r="AI10" s="33">
        <v>2843.4666666666699</v>
      </c>
      <c r="AJ10" s="33">
        <v>1517</v>
      </c>
      <c r="AK10" s="33">
        <v>1149.5999999999999</v>
      </c>
      <c r="AL10" s="33">
        <v>2666.6</v>
      </c>
      <c r="AM10" s="33">
        <v>238.2</v>
      </c>
      <c r="AN10" s="33">
        <v>478.5</v>
      </c>
      <c r="AO10" s="33">
        <v>716.7</v>
      </c>
      <c r="AP10" s="33">
        <v>7440.1333333333296</v>
      </c>
      <c r="AQ10" s="33">
        <v>962.53333333333296</v>
      </c>
      <c r="AR10" s="33">
        <v>8402.6666666666697</v>
      </c>
      <c r="AS10" s="33">
        <v>4395.0333333333301</v>
      </c>
      <c r="AT10" s="33">
        <v>343.16666666666703</v>
      </c>
      <c r="AU10" s="33">
        <v>4738.2</v>
      </c>
      <c r="AV10" s="33">
        <v>7105.3333333333303</v>
      </c>
      <c r="AW10" s="33">
        <v>523.73333333333301</v>
      </c>
      <c r="AX10" s="33">
        <v>7629.0666666666702</v>
      </c>
      <c r="AY10" s="33">
        <v>4356.6333333333296</v>
      </c>
      <c r="AZ10" s="33">
        <v>457.3</v>
      </c>
      <c r="BA10" s="33">
        <v>4813.9333333333298</v>
      </c>
    </row>
    <row r="11" spans="1:53" x14ac:dyDescent="0.25">
      <c r="A11" s="33" t="s">
        <v>71</v>
      </c>
      <c r="B11" s="35" t="s">
        <v>69</v>
      </c>
      <c r="C11" s="33">
        <v>0</v>
      </c>
      <c r="D11" s="33">
        <v>0</v>
      </c>
      <c r="E11" s="33">
        <v>0</v>
      </c>
      <c r="F11" s="33">
        <v>0</v>
      </c>
      <c r="G11" s="33">
        <v>0</v>
      </c>
      <c r="H11" s="33">
        <v>0</v>
      </c>
      <c r="I11" s="33">
        <v>0</v>
      </c>
      <c r="J11" s="33">
        <v>0</v>
      </c>
      <c r="K11" s="33">
        <v>0</v>
      </c>
      <c r="L11" s="33">
        <v>0</v>
      </c>
      <c r="M11" s="33">
        <v>0</v>
      </c>
      <c r="N11" s="33">
        <v>0</v>
      </c>
      <c r="O11" s="33">
        <v>0</v>
      </c>
      <c r="P11" s="33">
        <v>0</v>
      </c>
      <c r="Q11" s="33">
        <v>0</v>
      </c>
      <c r="R11" s="33">
        <v>0</v>
      </c>
      <c r="S11" s="33">
        <v>0</v>
      </c>
      <c r="T11" s="33">
        <v>0</v>
      </c>
      <c r="U11" s="33">
        <v>0</v>
      </c>
      <c r="V11" s="33">
        <v>0</v>
      </c>
      <c r="W11" s="33">
        <v>0</v>
      </c>
      <c r="X11" s="33">
        <v>0</v>
      </c>
      <c r="Y11" s="33">
        <v>0</v>
      </c>
      <c r="Z11" s="33">
        <v>0</v>
      </c>
      <c r="AA11" s="33">
        <v>0</v>
      </c>
      <c r="AB11" s="33">
        <v>0</v>
      </c>
      <c r="AC11" s="33">
        <v>0</v>
      </c>
      <c r="AD11" s="33">
        <v>0</v>
      </c>
      <c r="AE11" s="33">
        <v>0</v>
      </c>
      <c r="AF11" s="33">
        <v>0</v>
      </c>
      <c r="AG11" s="33">
        <v>0</v>
      </c>
      <c r="AH11" s="33">
        <v>0</v>
      </c>
      <c r="AI11" s="33">
        <v>0</v>
      </c>
      <c r="AJ11" s="33">
        <v>0</v>
      </c>
      <c r="AK11" s="33">
        <v>0</v>
      </c>
      <c r="AL11" s="33">
        <v>0</v>
      </c>
      <c r="AM11" s="33">
        <v>0</v>
      </c>
      <c r="AN11" s="33">
        <v>0</v>
      </c>
      <c r="AO11" s="33">
        <v>0</v>
      </c>
      <c r="AP11" s="33">
        <v>554.25</v>
      </c>
      <c r="AQ11" s="33">
        <v>564.08333333333303</v>
      </c>
      <c r="AR11" s="33">
        <v>1118.3333333333301</v>
      </c>
      <c r="AS11" s="33">
        <v>35.75</v>
      </c>
      <c r="AT11" s="33">
        <v>48.0833333333333</v>
      </c>
      <c r="AU11" s="33">
        <v>83.8333333333333</v>
      </c>
      <c r="AV11" s="33">
        <v>772.45833333333303</v>
      </c>
      <c r="AW11" s="33">
        <v>661.125</v>
      </c>
      <c r="AX11" s="33">
        <v>1433.5833333333301</v>
      </c>
      <c r="AY11" s="33">
        <v>77.6666666666667</v>
      </c>
      <c r="AZ11" s="33">
        <v>197.166666666667</v>
      </c>
      <c r="BA11" s="33">
        <v>274.83333333333297</v>
      </c>
    </row>
    <row r="12" spans="1:53" x14ac:dyDescent="0.25">
      <c r="A12" s="33" t="s">
        <v>72</v>
      </c>
      <c r="B12" s="35" t="s">
        <v>70</v>
      </c>
      <c r="C12" s="33">
        <v>651.79999999999995</v>
      </c>
      <c r="D12" s="33">
        <v>383.33333333333297</v>
      </c>
      <c r="E12" s="33">
        <v>1035.13333333333</v>
      </c>
      <c r="F12" s="33">
        <v>845.06666666666695</v>
      </c>
      <c r="G12" s="33">
        <v>1425.93333333333</v>
      </c>
      <c r="H12" s="33">
        <v>2271</v>
      </c>
      <c r="I12" s="33">
        <v>2307.0666666666698</v>
      </c>
      <c r="J12" s="33">
        <v>2384.2666666666701</v>
      </c>
      <c r="K12" s="33">
        <v>4691.3333333333303</v>
      </c>
      <c r="L12" s="33">
        <v>1590.86666666667</v>
      </c>
      <c r="M12" s="33">
        <v>1654.3333333333301</v>
      </c>
      <c r="N12" s="33">
        <v>3245.2</v>
      </c>
      <c r="O12" s="33">
        <v>2355.7666666666701</v>
      </c>
      <c r="P12" s="33">
        <v>2098.9333333333302</v>
      </c>
      <c r="Q12" s="33">
        <v>4454.7</v>
      </c>
      <c r="R12" s="33">
        <v>954.13333333333298</v>
      </c>
      <c r="S12" s="33">
        <v>756.93333333333305</v>
      </c>
      <c r="T12" s="33">
        <v>1711.06666666667</v>
      </c>
      <c r="U12" s="33">
        <v>2320.2666666666701</v>
      </c>
      <c r="V12" s="33">
        <v>2053.5</v>
      </c>
      <c r="W12" s="33">
        <v>4373.7666666666701</v>
      </c>
      <c r="X12" s="33">
        <v>406.26666666666699</v>
      </c>
      <c r="Y12" s="33">
        <v>409.73333333333301</v>
      </c>
      <c r="Z12" s="33">
        <v>816</v>
      </c>
      <c r="AA12" s="33">
        <v>1950.9</v>
      </c>
      <c r="AB12" s="33">
        <v>1903.1</v>
      </c>
      <c r="AC12" s="33">
        <v>3854</v>
      </c>
      <c r="AD12" s="33">
        <v>590.66666666666697</v>
      </c>
      <c r="AE12" s="33">
        <v>505.13333333333298</v>
      </c>
      <c r="AF12" s="33">
        <v>1095.8</v>
      </c>
      <c r="AG12" s="33">
        <v>1434.1</v>
      </c>
      <c r="AH12" s="33">
        <v>1318.2333333333299</v>
      </c>
      <c r="AI12" s="33">
        <v>2752.3333333333298</v>
      </c>
      <c r="AJ12" s="33">
        <v>1439.7333333333299</v>
      </c>
      <c r="AK12" s="33">
        <v>1141.6666666666699</v>
      </c>
      <c r="AL12" s="33">
        <v>2581.4</v>
      </c>
      <c r="AM12" s="33">
        <v>255.3</v>
      </c>
      <c r="AN12" s="33">
        <v>462.8</v>
      </c>
      <c r="AO12" s="33">
        <v>718.1</v>
      </c>
      <c r="AP12" s="33">
        <v>7328.1</v>
      </c>
      <c r="AQ12" s="33">
        <v>945.2</v>
      </c>
      <c r="AR12" s="33">
        <v>8273.2999999999993</v>
      </c>
      <c r="AS12" s="33">
        <v>4364.7333333333299</v>
      </c>
      <c r="AT12" s="33">
        <v>311.13333333333298</v>
      </c>
      <c r="AU12" s="33">
        <v>4675.8666666666704</v>
      </c>
      <c r="AV12" s="33">
        <v>6820.9333333333298</v>
      </c>
      <c r="AW12" s="33">
        <v>546.70000000000005</v>
      </c>
      <c r="AX12" s="33">
        <v>7367.6333333333296</v>
      </c>
      <c r="AY12" s="33">
        <v>4240.3</v>
      </c>
      <c r="AZ12" s="33">
        <v>457.2</v>
      </c>
      <c r="BA12" s="33">
        <v>4697.5</v>
      </c>
    </row>
    <row r="13" spans="1:53" x14ac:dyDescent="0.25">
      <c r="A13" s="33" t="s">
        <v>72</v>
      </c>
      <c r="B13" s="35" t="s">
        <v>69</v>
      </c>
      <c r="C13" s="33">
        <v>0</v>
      </c>
      <c r="D13" s="33">
        <v>0</v>
      </c>
      <c r="E13" s="33">
        <v>0</v>
      </c>
      <c r="F13" s="33">
        <v>0</v>
      </c>
      <c r="G13" s="33">
        <v>0</v>
      </c>
      <c r="H13" s="33">
        <v>0</v>
      </c>
      <c r="I13" s="33">
        <v>0</v>
      </c>
      <c r="J13" s="33">
        <v>0</v>
      </c>
      <c r="K13" s="33">
        <v>0</v>
      </c>
      <c r="L13" s="33">
        <v>0</v>
      </c>
      <c r="M13" s="33">
        <v>0</v>
      </c>
      <c r="N13" s="33">
        <v>0</v>
      </c>
      <c r="O13" s="33">
        <v>0</v>
      </c>
      <c r="P13" s="33">
        <v>0</v>
      </c>
      <c r="Q13" s="33">
        <v>0</v>
      </c>
      <c r="R13" s="33">
        <v>0</v>
      </c>
      <c r="S13" s="33">
        <v>0</v>
      </c>
      <c r="T13" s="33">
        <v>0</v>
      </c>
      <c r="U13" s="33">
        <v>0</v>
      </c>
      <c r="V13" s="33">
        <v>0</v>
      </c>
      <c r="W13" s="33">
        <v>0</v>
      </c>
      <c r="X13" s="33">
        <v>0</v>
      </c>
      <c r="Y13" s="33">
        <v>0</v>
      </c>
      <c r="Z13" s="33">
        <v>0</v>
      </c>
      <c r="AA13" s="33">
        <v>0</v>
      </c>
      <c r="AB13" s="33">
        <v>0</v>
      </c>
      <c r="AC13" s="33">
        <v>0</v>
      </c>
      <c r="AD13" s="33">
        <v>0</v>
      </c>
      <c r="AE13" s="33">
        <v>0</v>
      </c>
      <c r="AF13" s="33">
        <v>0</v>
      </c>
      <c r="AG13" s="33">
        <v>0</v>
      </c>
      <c r="AH13" s="33">
        <v>0</v>
      </c>
      <c r="AI13" s="33">
        <v>0</v>
      </c>
      <c r="AJ13" s="33">
        <v>0</v>
      </c>
      <c r="AK13" s="33">
        <v>0</v>
      </c>
      <c r="AL13" s="33">
        <v>0</v>
      </c>
      <c r="AM13" s="33">
        <v>0</v>
      </c>
      <c r="AN13" s="33">
        <v>0</v>
      </c>
      <c r="AO13" s="33">
        <v>0</v>
      </c>
      <c r="AP13" s="33">
        <v>526.66666666666697</v>
      </c>
      <c r="AQ13" s="33">
        <v>576.41666666666697</v>
      </c>
      <c r="AR13" s="33">
        <v>1103.0833333333301</v>
      </c>
      <c r="AS13" s="33">
        <v>59.1666666666667</v>
      </c>
      <c r="AT13" s="33">
        <v>42.4166666666667</v>
      </c>
      <c r="AU13" s="33">
        <v>101.583333333333</v>
      </c>
      <c r="AV13" s="33">
        <v>821.45833333333303</v>
      </c>
      <c r="AW13" s="33">
        <v>643.79166666666697</v>
      </c>
      <c r="AX13" s="33">
        <v>1465.25</v>
      </c>
      <c r="AY13" s="33">
        <v>74.5416666666667</v>
      </c>
      <c r="AZ13" s="33">
        <v>171.333333333333</v>
      </c>
      <c r="BA13" s="33">
        <v>245.875</v>
      </c>
    </row>
    <row r="14" spans="1:53" x14ac:dyDescent="0.25">
      <c r="A14" s="33" t="s">
        <v>87</v>
      </c>
      <c r="B14" s="35" t="s">
        <v>70</v>
      </c>
      <c r="C14" s="33">
        <v>643.66666666666697</v>
      </c>
      <c r="D14" s="33">
        <v>345.26666666666699</v>
      </c>
      <c r="E14" s="33">
        <v>988.93333333333305</v>
      </c>
      <c r="F14" s="33">
        <v>836</v>
      </c>
      <c r="G14" s="33">
        <v>1371.6</v>
      </c>
      <c r="H14" s="33">
        <v>2207.6</v>
      </c>
      <c r="I14" s="33">
        <v>2252.0333333333301</v>
      </c>
      <c r="J14" s="33">
        <v>2456.3000000000002</v>
      </c>
      <c r="K14" s="33">
        <v>4708.3333333333303</v>
      </c>
      <c r="L14" s="33">
        <v>1481.6</v>
      </c>
      <c r="M14" s="33">
        <v>1512.5333333333299</v>
      </c>
      <c r="N14" s="33">
        <v>2994.13333333333</v>
      </c>
      <c r="O14" s="33">
        <v>2195.1666666666702</v>
      </c>
      <c r="P14" s="33">
        <v>2064.2333333333299</v>
      </c>
      <c r="Q14" s="33">
        <v>4259.3999999999996</v>
      </c>
      <c r="R14" s="33">
        <v>1035.93333333333</v>
      </c>
      <c r="S14" s="33">
        <v>765</v>
      </c>
      <c r="T14" s="33">
        <v>1800.93333333333</v>
      </c>
      <c r="U14" s="33">
        <v>2114.8333333333298</v>
      </c>
      <c r="V14" s="33">
        <v>2079.4</v>
      </c>
      <c r="W14" s="33">
        <v>4194.2333333333299</v>
      </c>
      <c r="X14" s="33">
        <v>378.73333333333301</v>
      </c>
      <c r="Y14" s="33">
        <v>438.13333333333298</v>
      </c>
      <c r="Z14" s="33">
        <v>816.86666666666702</v>
      </c>
      <c r="AA14" s="33">
        <v>2010.1</v>
      </c>
      <c r="AB14" s="33">
        <v>1785.3</v>
      </c>
      <c r="AC14" s="33">
        <v>3795.4</v>
      </c>
      <c r="AD14" s="33">
        <v>586.20000000000005</v>
      </c>
      <c r="AE14" s="33">
        <v>487.6</v>
      </c>
      <c r="AF14" s="33">
        <v>1073.8</v>
      </c>
      <c r="AG14" s="33">
        <v>1323.7</v>
      </c>
      <c r="AH14" s="33">
        <v>1303.9000000000001</v>
      </c>
      <c r="AI14" s="33">
        <v>2627.6</v>
      </c>
      <c r="AJ14" s="33">
        <v>1364</v>
      </c>
      <c r="AK14" s="33">
        <v>1055.06666666667</v>
      </c>
      <c r="AL14" s="33">
        <v>2419.0666666666698</v>
      </c>
      <c r="AM14" s="33">
        <v>327.7</v>
      </c>
      <c r="AN14" s="33">
        <v>583.1</v>
      </c>
      <c r="AO14" s="33">
        <v>910.8</v>
      </c>
      <c r="AP14" s="33">
        <v>7391.7</v>
      </c>
      <c r="AQ14" s="33">
        <v>960.73333333333301</v>
      </c>
      <c r="AR14" s="33">
        <v>8352.4333333333307</v>
      </c>
      <c r="AS14" s="33">
        <v>4266.7</v>
      </c>
      <c r="AT14" s="33">
        <v>329.066666666667</v>
      </c>
      <c r="AU14" s="33">
        <v>4595.7666666666701</v>
      </c>
      <c r="AV14" s="33">
        <v>6595.9666666666699</v>
      </c>
      <c r="AW14" s="33">
        <v>591.33333333333303</v>
      </c>
      <c r="AX14" s="33">
        <v>7187.3</v>
      </c>
      <c r="AY14" s="33">
        <v>4200.8</v>
      </c>
      <c r="AZ14" s="33">
        <v>458.16666666666703</v>
      </c>
      <c r="BA14" s="33">
        <v>4658.9666666666699</v>
      </c>
    </row>
    <row r="15" spans="1:53" x14ac:dyDescent="0.25">
      <c r="A15" s="33" t="s">
        <v>87</v>
      </c>
      <c r="B15" s="35" t="s">
        <v>69</v>
      </c>
      <c r="C15" s="33">
        <v>0</v>
      </c>
      <c r="D15" s="33">
        <v>0</v>
      </c>
      <c r="E15" s="33">
        <v>0</v>
      </c>
      <c r="F15" s="33">
        <v>0</v>
      </c>
      <c r="G15" s="33">
        <v>0</v>
      </c>
      <c r="H15" s="33">
        <v>0</v>
      </c>
      <c r="I15" s="33">
        <v>0</v>
      </c>
      <c r="J15" s="33">
        <v>0</v>
      </c>
      <c r="K15" s="33">
        <v>0</v>
      </c>
      <c r="L15" s="33">
        <v>0</v>
      </c>
      <c r="M15" s="33">
        <v>0</v>
      </c>
      <c r="N15" s="33">
        <v>0</v>
      </c>
      <c r="O15" s="33">
        <v>0</v>
      </c>
      <c r="P15" s="33">
        <v>0</v>
      </c>
      <c r="Q15" s="33">
        <v>0</v>
      </c>
      <c r="R15" s="33">
        <v>0</v>
      </c>
      <c r="S15" s="33">
        <v>0</v>
      </c>
      <c r="T15" s="33">
        <v>0</v>
      </c>
      <c r="U15" s="33">
        <v>0</v>
      </c>
      <c r="V15" s="33">
        <v>0</v>
      </c>
      <c r="W15" s="33">
        <v>0</v>
      </c>
      <c r="X15" s="33">
        <v>0</v>
      </c>
      <c r="Y15" s="33">
        <v>0</v>
      </c>
      <c r="Z15" s="33">
        <v>0</v>
      </c>
      <c r="AA15" s="33">
        <v>0</v>
      </c>
      <c r="AB15" s="33">
        <v>0</v>
      </c>
      <c r="AC15" s="33">
        <v>0</v>
      </c>
      <c r="AD15" s="33">
        <v>0</v>
      </c>
      <c r="AE15" s="33">
        <v>0</v>
      </c>
      <c r="AF15" s="33">
        <v>0</v>
      </c>
      <c r="AG15" s="33">
        <v>0</v>
      </c>
      <c r="AH15" s="33">
        <v>0</v>
      </c>
      <c r="AI15" s="33">
        <v>0</v>
      </c>
      <c r="AJ15" s="33">
        <v>0</v>
      </c>
      <c r="AK15" s="33">
        <v>0</v>
      </c>
      <c r="AL15" s="33">
        <v>0</v>
      </c>
      <c r="AM15" s="33">
        <v>0</v>
      </c>
      <c r="AN15" s="33">
        <v>0</v>
      </c>
      <c r="AO15" s="33">
        <v>0</v>
      </c>
      <c r="AP15" s="33">
        <v>511.33333333333297</v>
      </c>
      <c r="AQ15" s="33">
        <v>618.83333333333303</v>
      </c>
      <c r="AR15" s="33">
        <v>1130.1666666666699</v>
      </c>
      <c r="AS15" s="33">
        <v>39.0833333333333</v>
      </c>
      <c r="AT15" s="33">
        <v>37.25</v>
      </c>
      <c r="AU15" s="33">
        <v>76.3333333333333</v>
      </c>
      <c r="AV15" s="33">
        <v>823.08333333333303</v>
      </c>
      <c r="AW15" s="33">
        <v>673.125</v>
      </c>
      <c r="AX15" s="33">
        <v>1496.2083333333301</v>
      </c>
      <c r="AY15" s="33">
        <v>58.0833333333333</v>
      </c>
      <c r="AZ15" s="33">
        <v>179.083333333333</v>
      </c>
      <c r="BA15" s="33">
        <v>237.166666666667</v>
      </c>
    </row>
    <row r="16" spans="1:53" x14ac:dyDescent="0.25">
      <c r="A16" s="33" t="s">
        <v>94</v>
      </c>
      <c r="B16" s="35" t="s">
        <v>70</v>
      </c>
      <c r="C16" s="33">
        <v>578.93333333333305</v>
      </c>
      <c r="D16" s="33">
        <v>364.6</v>
      </c>
      <c r="E16" s="33">
        <v>943.53333333333296</v>
      </c>
      <c r="F16" s="33">
        <v>704.13333333333298</v>
      </c>
      <c r="G16" s="33">
        <v>1177.4666666666701</v>
      </c>
      <c r="H16" s="33">
        <v>1881.6</v>
      </c>
      <c r="I16" s="33">
        <v>1983.7666666666701</v>
      </c>
      <c r="J16" s="33">
        <v>2429.2666666666701</v>
      </c>
      <c r="K16" s="33">
        <v>4413.0333333333301</v>
      </c>
      <c r="L16" s="33">
        <v>1448.6666666666699</v>
      </c>
      <c r="M16" s="33">
        <v>1556.13333333333</v>
      </c>
      <c r="N16" s="33">
        <v>3004.8</v>
      </c>
      <c r="O16" s="33">
        <v>2092.8000000000002</v>
      </c>
      <c r="P16" s="33">
        <v>1924.2333333333299</v>
      </c>
      <c r="Q16" s="33">
        <v>4017.0333333333301</v>
      </c>
      <c r="R16" s="33">
        <v>966.33333333333303</v>
      </c>
      <c r="S16" s="33">
        <v>757.86666666666702</v>
      </c>
      <c r="T16" s="33">
        <v>1724.2</v>
      </c>
      <c r="U16" s="33">
        <v>2106.36666666667</v>
      </c>
      <c r="V16" s="33">
        <v>2049.1666666666702</v>
      </c>
      <c r="W16" s="33">
        <v>4155.5333333333301</v>
      </c>
      <c r="X16" s="33">
        <v>392.73333333333301</v>
      </c>
      <c r="Y16" s="33">
        <v>406.53333333333302</v>
      </c>
      <c r="Z16" s="33">
        <v>799.26666666666699</v>
      </c>
      <c r="AA16" s="33">
        <v>1924.56666666667</v>
      </c>
      <c r="AB16" s="33">
        <v>1729.3333333333301</v>
      </c>
      <c r="AC16" s="33">
        <v>3653.9</v>
      </c>
      <c r="AD16" s="33">
        <v>512.73333333333301</v>
      </c>
      <c r="AE16" s="33">
        <v>445.2</v>
      </c>
      <c r="AF16" s="33">
        <v>957.93333333333305</v>
      </c>
      <c r="AG16" s="33">
        <v>1261.8333333333301</v>
      </c>
      <c r="AH16" s="33">
        <v>1226.5</v>
      </c>
      <c r="AI16" s="33">
        <v>2488.3333333333298</v>
      </c>
      <c r="AJ16" s="33">
        <v>1376.4666666666701</v>
      </c>
      <c r="AK16" s="33">
        <v>1014.8</v>
      </c>
      <c r="AL16" s="33">
        <v>2391.2666666666701</v>
      </c>
      <c r="AM16" s="33">
        <v>280.13333333333333</v>
      </c>
      <c r="AN16" s="33">
        <v>531.6</v>
      </c>
      <c r="AO16" s="33">
        <v>811.73333333333335</v>
      </c>
      <c r="AP16" s="33">
        <v>7443.9333333333298</v>
      </c>
      <c r="AQ16" s="33">
        <v>965.5</v>
      </c>
      <c r="AR16" s="33">
        <v>8409.4333333333307</v>
      </c>
      <c r="AS16" s="33">
        <v>4246.3666666666704</v>
      </c>
      <c r="AT16" s="33">
        <v>325.89999999999998</v>
      </c>
      <c r="AU16" s="33">
        <v>4572.2666666666701</v>
      </c>
      <c r="AV16" s="33">
        <v>6629.9333333333298</v>
      </c>
      <c r="AW16" s="33">
        <v>552.23333333333301</v>
      </c>
      <c r="AX16" s="33">
        <v>7182.1666666666697</v>
      </c>
      <c r="AY16" s="33">
        <v>4081.2</v>
      </c>
      <c r="AZ16" s="33">
        <v>452.5</v>
      </c>
      <c r="BA16" s="33">
        <v>4533.7</v>
      </c>
    </row>
    <row r="17" spans="1:53" x14ac:dyDescent="0.25">
      <c r="A17" s="33" t="s">
        <v>94</v>
      </c>
      <c r="B17" s="35" t="s">
        <v>69</v>
      </c>
      <c r="C17" s="33">
        <v>0</v>
      </c>
      <c r="D17" s="33">
        <v>0</v>
      </c>
      <c r="E17" s="33">
        <v>0</v>
      </c>
      <c r="F17" s="33">
        <v>0</v>
      </c>
      <c r="G17" s="33">
        <v>0</v>
      </c>
      <c r="H17" s="33">
        <v>0</v>
      </c>
      <c r="I17" s="33">
        <v>0</v>
      </c>
      <c r="J17" s="33">
        <v>0</v>
      </c>
      <c r="K17" s="33">
        <v>0</v>
      </c>
      <c r="L17" s="33">
        <v>0</v>
      </c>
      <c r="M17" s="33">
        <v>0</v>
      </c>
      <c r="N17" s="33">
        <v>0</v>
      </c>
      <c r="O17" s="33">
        <v>0</v>
      </c>
      <c r="P17" s="33">
        <v>0</v>
      </c>
      <c r="Q17" s="33">
        <v>0</v>
      </c>
      <c r="R17" s="33">
        <v>0</v>
      </c>
      <c r="S17" s="33">
        <v>0</v>
      </c>
      <c r="T17" s="33">
        <v>0</v>
      </c>
      <c r="U17" s="33">
        <v>0</v>
      </c>
      <c r="V17" s="33">
        <v>0</v>
      </c>
      <c r="W17" s="33">
        <v>0</v>
      </c>
      <c r="X17" s="33">
        <v>0</v>
      </c>
      <c r="Y17" s="33">
        <v>0</v>
      </c>
      <c r="Z17" s="33">
        <v>0</v>
      </c>
      <c r="AA17" s="33">
        <v>0</v>
      </c>
      <c r="AB17" s="33">
        <v>0</v>
      </c>
      <c r="AC17" s="33">
        <v>0</v>
      </c>
      <c r="AD17" s="33">
        <v>0</v>
      </c>
      <c r="AE17" s="33">
        <v>0</v>
      </c>
      <c r="AF17" s="33">
        <v>0</v>
      </c>
      <c r="AG17" s="33">
        <v>0</v>
      </c>
      <c r="AH17" s="33">
        <v>0</v>
      </c>
      <c r="AI17" s="33">
        <v>0</v>
      </c>
      <c r="AJ17" s="33">
        <v>0</v>
      </c>
      <c r="AK17" s="33">
        <v>0</v>
      </c>
      <c r="AL17" s="33">
        <v>0</v>
      </c>
      <c r="AM17" s="33">
        <v>0</v>
      </c>
      <c r="AN17" s="33">
        <v>0</v>
      </c>
      <c r="AO17" s="33">
        <v>0</v>
      </c>
      <c r="AP17" s="33">
        <v>446.16666666666703</v>
      </c>
      <c r="AQ17" s="33">
        <v>651.75</v>
      </c>
      <c r="AR17" s="33">
        <v>1097.9166666666699</v>
      </c>
      <c r="AS17" s="33">
        <v>37.8333333333333</v>
      </c>
      <c r="AT17" s="33">
        <v>43.75</v>
      </c>
      <c r="AU17" s="33">
        <v>81.5833333333333</v>
      </c>
      <c r="AV17" s="33">
        <v>761.16666666666697</v>
      </c>
      <c r="AW17" s="33">
        <v>572.83333333333303</v>
      </c>
      <c r="AX17" s="33">
        <v>1334</v>
      </c>
      <c r="AY17" s="33">
        <v>79.0833333333333</v>
      </c>
      <c r="AZ17" s="33">
        <v>180</v>
      </c>
      <c r="BA17" s="33">
        <v>259.08333333333297</v>
      </c>
    </row>
    <row r="18" spans="1:53" x14ac:dyDescent="0.25">
      <c r="A18" s="33" t="s">
        <v>100</v>
      </c>
      <c r="B18" s="35" t="s">
        <v>70</v>
      </c>
      <c r="C18" s="33">
        <v>610.93333333333305</v>
      </c>
      <c r="D18" s="33">
        <v>506.86666666666702</v>
      </c>
      <c r="E18" s="33">
        <v>1117.8</v>
      </c>
      <c r="F18" s="33">
        <v>592.73333333333301</v>
      </c>
      <c r="G18" s="33">
        <v>1145.3333333333301</v>
      </c>
      <c r="H18" s="33">
        <v>1738.06666666667</v>
      </c>
      <c r="I18" s="33">
        <v>1819.9</v>
      </c>
      <c r="J18" s="33">
        <v>2242.3333333333298</v>
      </c>
      <c r="K18" s="33">
        <v>4062.2333333333299</v>
      </c>
      <c r="L18" s="33">
        <v>1551.4666666666701</v>
      </c>
      <c r="M18" s="33">
        <v>1425.3333333333301</v>
      </c>
      <c r="N18" s="33">
        <v>2976.8</v>
      </c>
      <c r="O18" s="33">
        <v>1908.0333333333299</v>
      </c>
      <c r="P18" s="33">
        <v>1957.9666666666701</v>
      </c>
      <c r="Q18" s="33">
        <v>3866</v>
      </c>
      <c r="R18" s="33">
        <v>861.06666666666695</v>
      </c>
      <c r="S18" s="33">
        <v>728.93333333333305</v>
      </c>
      <c r="T18" s="33">
        <v>1590</v>
      </c>
      <c r="U18" s="33">
        <v>1989</v>
      </c>
      <c r="V18" s="33">
        <v>1913.6666666666699</v>
      </c>
      <c r="W18" s="33">
        <v>3902.6666666666702</v>
      </c>
      <c r="X18" s="33">
        <v>383.13333333333298</v>
      </c>
      <c r="Y18" s="33">
        <v>381.13333333333298</v>
      </c>
      <c r="Z18" s="33">
        <v>764.26666666666699</v>
      </c>
      <c r="AA18" s="33">
        <v>1776.8333333333301</v>
      </c>
      <c r="AB18" s="33">
        <v>1683.86666666667</v>
      </c>
      <c r="AC18" s="33">
        <v>3460.7</v>
      </c>
      <c r="AD18" s="33">
        <v>465.066666666667</v>
      </c>
      <c r="AE18" s="33">
        <v>420.4</v>
      </c>
      <c r="AF18" s="33">
        <v>885.46666666666704</v>
      </c>
      <c r="AG18" s="33">
        <v>1242.63333333333</v>
      </c>
      <c r="AH18" s="33">
        <v>1213.3</v>
      </c>
      <c r="AI18" s="33">
        <v>2455.9333333333302</v>
      </c>
      <c r="AJ18" s="33">
        <v>1233.86666666667</v>
      </c>
      <c r="AK18" s="33">
        <v>965</v>
      </c>
      <c r="AL18" s="33">
        <v>2198.86666666667</v>
      </c>
      <c r="AM18" s="33">
        <v>264.39999999999998</v>
      </c>
      <c r="AN18" s="33">
        <v>463.4</v>
      </c>
      <c r="AO18" s="33">
        <v>727.8</v>
      </c>
      <c r="AP18" s="33">
        <v>7267.4333333333298</v>
      </c>
      <c r="AQ18" s="33">
        <v>904.23333333333301</v>
      </c>
      <c r="AR18" s="33">
        <v>8171.6666666666697</v>
      </c>
      <c r="AS18" s="33">
        <v>4269.5666666666702</v>
      </c>
      <c r="AT18" s="33">
        <v>341.5</v>
      </c>
      <c r="AU18" s="33">
        <v>4611.0666666666702</v>
      </c>
      <c r="AV18" s="33">
        <v>6628.5666666666702</v>
      </c>
      <c r="AW18" s="33">
        <v>479.53333333333302</v>
      </c>
      <c r="AX18" s="33">
        <v>7108.1</v>
      </c>
      <c r="AY18" s="33">
        <v>3979.3</v>
      </c>
      <c r="AZ18" s="33">
        <v>468.3</v>
      </c>
      <c r="BA18" s="33">
        <v>4447.6000000000004</v>
      </c>
    </row>
    <row r="19" spans="1:53" x14ac:dyDescent="0.25">
      <c r="A19" s="33" t="s">
        <v>100</v>
      </c>
      <c r="B19" s="35" t="s">
        <v>69</v>
      </c>
      <c r="C19" s="33">
        <v>0</v>
      </c>
      <c r="D19" s="33">
        <v>0</v>
      </c>
      <c r="E19" s="33">
        <v>0</v>
      </c>
      <c r="F19" s="33">
        <v>0</v>
      </c>
      <c r="G19" s="33">
        <v>0</v>
      </c>
      <c r="H19" s="33">
        <v>0</v>
      </c>
      <c r="I19" s="33">
        <v>0</v>
      </c>
      <c r="J19" s="33">
        <v>0</v>
      </c>
      <c r="K19" s="33">
        <v>0</v>
      </c>
      <c r="L19" s="33">
        <v>0</v>
      </c>
      <c r="M19" s="33">
        <v>0</v>
      </c>
      <c r="N19" s="33">
        <v>0</v>
      </c>
      <c r="O19" s="33">
        <v>0</v>
      </c>
      <c r="P19" s="33">
        <v>0</v>
      </c>
      <c r="Q19" s="33">
        <v>0</v>
      </c>
      <c r="R19" s="33">
        <v>0</v>
      </c>
      <c r="S19" s="33">
        <v>0</v>
      </c>
      <c r="T19" s="33">
        <v>0</v>
      </c>
      <c r="U19" s="33">
        <v>0</v>
      </c>
      <c r="V19" s="33">
        <v>0</v>
      </c>
      <c r="W19" s="33">
        <v>0</v>
      </c>
      <c r="X19" s="33">
        <v>0</v>
      </c>
      <c r="Y19" s="33">
        <v>0</v>
      </c>
      <c r="Z19" s="33">
        <v>0</v>
      </c>
      <c r="AA19" s="33">
        <v>0</v>
      </c>
      <c r="AB19" s="33">
        <v>0</v>
      </c>
      <c r="AC19" s="33">
        <v>0</v>
      </c>
      <c r="AD19" s="33">
        <v>0</v>
      </c>
      <c r="AE19" s="33">
        <v>0</v>
      </c>
      <c r="AF19" s="33">
        <v>0</v>
      </c>
      <c r="AG19" s="33">
        <v>0</v>
      </c>
      <c r="AH19" s="33">
        <v>0</v>
      </c>
      <c r="AI19" s="33">
        <v>0</v>
      </c>
      <c r="AJ19" s="33">
        <v>0</v>
      </c>
      <c r="AK19" s="33">
        <v>0</v>
      </c>
      <c r="AL19" s="33">
        <v>0</v>
      </c>
      <c r="AM19" s="33">
        <v>4.5</v>
      </c>
      <c r="AN19" s="33">
        <v>17.75</v>
      </c>
      <c r="AO19" s="33">
        <v>22.25</v>
      </c>
      <c r="AP19" s="33">
        <v>512.41666666666697</v>
      </c>
      <c r="AQ19" s="33">
        <v>656.5</v>
      </c>
      <c r="AR19" s="33">
        <v>1168.9166666666699</v>
      </c>
      <c r="AS19" s="33">
        <v>59</v>
      </c>
      <c r="AT19" s="33">
        <v>45.4166666666667</v>
      </c>
      <c r="AU19" s="33">
        <v>104.416666666667</v>
      </c>
      <c r="AV19" s="33">
        <v>827.83333333333303</v>
      </c>
      <c r="AW19" s="33">
        <v>553.95833333333303</v>
      </c>
      <c r="AX19" s="33">
        <v>1381.7916666666699</v>
      </c>
      <c r="AY19" s="33">
        <v>80.25</v>
      </c>
      <c r="AZ19" s="33">
        <v>188.458333333333</v>
      </c>
      <c r="BA19" s="33">
        <v>268.70833333333297</v>
      </c>
    </row>
    <row r="20" spans="1:53" s="107" customFormat="1" x14ac:dyDescent="0.25">
      <c r="A20" s="107" t="s">
        <v>101</v>
      </c>
      <c r="B20" s="108" t="s">
        <v>70</v>
      </c>
      <c r="C20">
        <v>645</v>
      </c>
      <c r="D20">
        <v>461.13</v>
      </c>
      <c r="E20">
        <v>1106.1300000000001</v>
      </c>
      <c r="F20">
        <v>592.66999999999996</v>
      </c>
      <c r="G20">
        <v>1129.67</v>
      </c>
      <c r="H20">
        <v>1722.33</v>
      </c>
      <c r="I20">
        <v>1914</v>
      </c>
      <c r="J20">
        <v>2115.27</v>
      </c>
      <c r="K20">
        <v>4029.27</v>
      </c>
      <c r="L20">
        <v>1504.07</v>
      </c>
      <c r="M20">
        <v>1457</v>
      </c>
      <c r="N20">
        <v>2961.07</v>
      </c>
      <c r="O20">
        <v>1747.17</v>
      </c>
      <c r="P20">
        <v>1849.33</v>
      </c>
      <c r="Q20">
        <v>3596.5</v>
      </c>
      <c r="R20">
        <v>867.53</v>
      </c>
      <c r="S20">
        <v>698.67</v>
      </c>
      <c r="T20">
        <v>1566.2</v>
      </c>
      <c r="U20">
        <v>1948.27</v>
      </c>
      <c r="V20">
        <v>1839.83</v>
      </c>
      <c r="W20">
        <v>3788.1</v>
      </c>
      <c r="X20">
        <v>340.07</v>
      </c>
      <c r="Y20">
        <v>360</v>
      </c>
      <c r="Z20">
        <v>700.07</v>
      </c>
      <c r="AA20">
        <v>1835.6</v>
      </c>
      <c r="AB20">
        <v>1673.13</v>
      </c>
      <c r="AC20">
        <v>3508.73</v>
      </c>
      <c r="AD20">
        <v>457.13</v>
      </c>
      <c r="AE20">
        <v>417.6</v>
      </c>
      <c r="AF20">
        <v>874.73</v>
      </c>
      <c r="AG20">
        <v>1208.8699999999999</v>
      </c>
      <c r="AH20">
        <v>1226.4000000000001</v>
      </c>
      <c r="AI20">
        <v>2435.27</v>
      </c>
      <c r="AJ20">
        <v>1350.2</v>
      </c>
      <c r="AK20">
        <v>954.73</v>
      </c>
      <c r="AL20">
        <v>2304.9299999999998</v>
      </c>
      <c r="AM20">
        <v>254.1</v>
      </c>
      <c r="AN20">
        <v>465.63333333333333</v>
      </c>
      <c r="AO20">
        <v>719.73333333333335</v>
      </c>
      <c r="AP20">
        <v>7362.833333333333</v>
      </c>
      <c r="AQ20">
        <v>881.6</v>
      </c>
      <c r="AR20">
        <v>8244.4333333333325</v>
      </c>
      <c r="AS20">
        <v>4201.0333333333338</v>
      </c>
      <c r="AT20">
        <v>312.10000000000002</v>
      </c>
      <c r="AU20">
        <v>4513.1333333333341</v>
      </c>
      <c r="AV20">
        <v>6620.1</v>
      </c>
      <c r="AW20">
        <v>483.5</v>
      </c>
      <c r="AX20">
        <v>7103.6</v>
      </c>
      <c r="AY20">
        <v>3968.8333333333335</v>
      </c>
      <c r="AZ20">
        <v>444.33333333333331</v>
      </c>
      <c r="BA20">
        <v>4413.166666666667</v>
      </c>
    </row>
    <row r="21" spans="1:53" s="107" customFormat="1" x14ac:dyDescent="0.25">
      <c r="A21" s="107" t="s">
        <v>101</v>
      </c>
      <c r="B21" s="108" t="s">
        <v>69</v>
      </c>
      <c r="C21" s="107">
        <v>0</v>
      </c>
      <c r="D21" s="107">
        <v>0</v>
      </c>
      <c r="E21" s="107">
        <v>0</v>
      </c>
      <c r="F21" s="107">
        <v>0</v>
      </c>
      <c r="G21" s="107">
        <v>0</v>
      </c>
      <c r="H21" s="107">
        <v>0</v>
      </c>
      <c r="I21" s="107">
        <v>0</v>
      </c>
      <c r="J21" s="107">
        <v>0</v>
      </c>
      <c r="K21" s="107">
        <v>0</v>
      </c>
      <c r="L21" s="107">
        <v>0</v>
      </c>
      <c r="M21" s="107">
        <v>0</v>
      </c>
      <c r="N21" s="107">
        <v>0</v>
      </c>
      <c r="O21" s="107">
        <v>0</v>
      </c>
      <c r="P21" s="107">
        <v>0</v>
      </c>
      <c r="Q21" s="107">
        <v>0</v>
      </c>
      <c r="R21" s="107">
        <v>0</v>
      </c>
      <c r="S21" s="107">
        <v>0</v>
      </c>
      <c r="T21" s="107">
        <v>0</v>
      </c>
      <c r="U21" s="107">
        <v>0</v>
      </c>
      <c r="V21" s="107">
        <v>0</v>
      </c>
      <c r="W21" s="107">
        <v>0</v>
      </c>
      <c r="X21" s="107">
        <v>0</v>
      </c>
      <c r="Y21" s="107">
        <v>0</v>
      </c>
      <c r="Z21" s="107">
        <v>0</v>
      </c>
      <c r="AA21" s="107">
        <v>0</v>
      </c>
      <c r="AB21" s="107">
        <v>0</v>
      </c>
      <c r="AC21" s="107">
        <v>0</v>
      </c>
      <c r="AD21" s="107">
        <v>0</v>
      </c>
      <c r="AE21" s="107">
        <v>0</v>
      </c>
      <c r="AF21" s="107">
        <v>0</v>
      </c>
      <c r="AG21" s="107">
        <v>0</v>
      </c>
      <c r="AH21" s="107">
        <v>0</v>
      </c>
      <c r="AI21" s="107">
        <v>0</v>
      </c>
      <c r="AJ21" s="107">
        <v>0</v>
      </c>
      <c r="AK21" s="107">
        <v>0</v>
      </c>
      <c r="AL21" s="107">
        <v>0</v>
      </c>
      <c r="AM21" s="107">
        <v>0</v>
      </c>
      <c r="AN21" s="107">
        <v>0</v>
      </c>
      <c r="AO21" s="107">
        <v>0</v>
      </c>
      <c r="AP21" s="107">
        <v>596.41666666666663</v>
      </c>
      <c r="AQ21" s="107">
        <v>674.91666666666663</v>
      </c>
      <c r="AR21" s="107">
        <v>1271.3333333333333</v>
      </c>
      <c r="AS21" s="107">
        <v>83.583333333333329</v>
      </c>
      <c r="AT21" s="107">
        <v>41.041666666666664</v>
      </c>
      <c r="AU21" s="107">
        <v>124.625</v>
      </c>
      <c r="AV21" s="107">
        <v>811.5</v>
      </c>
      <c r="AW21" s="107">
        <v>519</v>
      </c>
      <c r="AX21" s="107">
        <v>1330.5</v>
      </c>
      <c r="AY21" s="107">
        <v>98.416666666666671</v>
      </c>
      <c r="AZ21" s="107">
        <v>201.41666666666666</v>
      </c>
      <c r="BA21" s="107">
        <v>299.83333333333331</v>
      </c>
    </row>
    <row r="22" spans="1:53" x14ac:dyDescent="0.25">
      <c r="A22" s="33" t="s">
        <v>88</v>
      </c>
      <c r="B22" s="35" t="s">
        <v>70</v>
      </c>
      <c r="C22" s="33">
        <v>518.13333333333298</v>
      </c>
      <c r="D22" s="33">
        <v>391.8</v>
      </c>
      <c r="E22" s="33">
        <v>909.93333333333305</v>
      </c>
      <c r="F22" s="33">
        <v>888.46666666666704</v>
      </c>
      <c r="G22" s="33">
        <v>1317.13333333333</v>
      </c>
      <c r="H22" s="33">
        <v>2205.6</v>
      </c>
      <c r="I22" s="33">
        <v>1735.1</v>
      </c>
      <c r="J22" s="33">
        <v>1710.4</v>
      </c>
      <c r="K22" s="33">
        <v>3445.5</v>
      </c>
      <c r="L22" s="33">
        <v>1516.7333333333299</v>
      </c>
      <c r="M22" s="33">
        <v>1361.8</v>
      </c>
      <c r="N22" s="33">
        <v>2878.5333333333301</v>
      </c>
      <c r="O22" s="33">
        <v>2372.4</v>
      </c>
      <c r="P22" s="33">
        <v>1544.93333333333</v>
      </c>
      <c r="Q22" s="33">
        <v>3917.3333333333298</v>
      </c>
      <c r="R22" s="33">
        <v>807.53333333333296</v>
      </c>
      <c r="S22" s="33">
        <v>653.73333333333301</v>
      </c>
      <c r="T22" s="33">
        <v>1461.2666666666701</v>
      </c>
      <c r="U22" s="33">
        <v>1944.13333333333</v>
      </c>
      <c r="V22" s="33">
        <v>1512.5333333333299</v>
      </c>
      <c r="W22" s="33">
        <v>3456.6666666666702</v>
      </c>
      <c r="X22" s="33">
        <v>423.73333333333301</v>
      </c>
      <c r="Y22" s="33">
        <v>332.33333333333297</v>
      </c>
      <c r="Z22" s="33">
        <v>756.06666666666695</v>
      </c>
      <c r="AA22" s="33">
        <v>1969.3333333333301</v>
      </c>
      <c r="AB22" s="33">
        <v>1517.4666666666701</v>
      </c>
      <c r="AC22" s="33">
        <v>3486.8</v>
      </c>
      <c r="AD22" s="33">
        <v>513.73333333333301</v>
      </c>
      <c r="AE22" s="33">
        <v>470.066666666667</v>
      </c>
      <c r="AF22" s="33">
        <v>983.8</v>
      </c>
      <c r="AG22" s="33">
        <v>1019.96666666667</v>
      </c>
      <c r="AH22" s="33">
        <v>1118.4000000000001</v>
      </c>
      <c r="AI22" s="33">
        <v>2138.36666666667</v>
      </c>
      <c r="AJ22" s="33">
        <v>1272.5999999999999</v>
      </c>
      <c r="AK22" s="33">
        <v>1026.93333333333</v>
      </c>
      <c r="AL22" s="33">
        <v>2299.5333333333301</v>
      </c>
      <c r="AM22" s="33">
        <v>155.69999999999999</v>
      </c>
      <c r="AN22" s="33">
        <v>404.5</v>
      </c>
      <c r="AO22" s="33">
        <v>560.20000000000005</v>
      </c>
      <c r="AP22" s="33">
        <v>6901.9666666666699</v>
      </c>
      <c r="AQ22" s="33">
        <v>854.96666666666704</v>
      </c>
      <c r="AR22" s="33">
        <v>7756.9333333333298</v>
      </c>
      <c r="AS22" s="33">
        <v>3802.0333333333301</v>
      </c>
      <c r="AT22" s="33">
        <v>380.83333333333297</v>
      </c>
      <c r="AU22" s="33">
        <v>4182.8666666666704</v>
      </c>
      <c r="AV22" s="33">
        <v>6575.2</v>
      </c>
      <c r="AW22" s="33">
        <v>576.03333333333296</v>
      </c>
      <c r="AX22" s="33">
        <v>7151.2333333333299</v>
      </c>
      <c r="AY22" s="33">
        <v>3997.8</v>
      </c>
      <c r="AZ22" s="33">
        <v>437.96666666666698</v>
      </c>
      <c r="BA22" s="33">
        <v>4435.7666666666701</v>
      </c>
    </row>
    <row r="23" spans="1:53" x14ac:dyDescent="0.25">
      <c r="A23" s="33" t="s">
        <v>88</v>
      </c>
      <c r="B23" s="35" t="s">
        <v>69</v>
      </c>
      <c r="C23" s="33">
        <v>0</v>
      </c>
      <c r="D23" s="33">
        <v>0</v>
      </c>
      <c r="E23" s="33">
        <v>0</v>
      </c>
      <c r="F23" s="33">
        <v>0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33">
        <v>0</v>
      </c>
      <c r="M23" s="33">
        <v>0</v>
      </c>
      <c r="N23" s="33">
        <v>0</v>
      </c>
      <c r="O23" s="33">
        <v>0</v>
      </c>
      <c r="P23" s="33">
        <v>0</v>
      </c>
      <c r="Q23" s="33">
        <v>0</v>
      </c>
      <c r="R23" s="33">
        <v>0</v>
      </c>
      <c r="S23" s="33">
        <v>0</v>
      </c>
      <c r="T23" s="33">
        <v>0</v>
      </c>
      <c r="U23" s="33">
        <v>0</v>
      </c>
      <c r="V23" s="33">
        <v>0</v>
      </c>
      <c r="W23" s="33">
        <v>0</v>
      </c>
      <c r="X23" s="33">
        <v>0</v>
      </c>
      <c r="Y23" s="33">
        <v>0</v>
      </c>
      <c r="Z23" s="33">
        <v>0</v>
      </c>
      <c r="AA23" s="33">
        <v>0</v>
      </c>
      <c r="AB23" s="33">
        <v>0</v>
      </c>
      <c r="AC23" s="33">
        <v>0</v>
      </c>
      <c r="AD23" s="33">
        <v>0</v>
      </c>
      <c r="AE23" s="33">
        <v>0</v>
      </c>
      <c r="AF23" s="33">
        <v>0</v>
      </c>
      <c r="AG23" s="33">
        <v>0</v>
      </c>
      <c r="AH23" s="33">
        <v>0</v>
      </c>
      <c r="AI23" s="33">
        <v>0</v>
      </c>
      <c r="AJ23" s="33">
        <v>0</v>
      </c>
      <c r="AK23" s="33">
        <v>0</v>
      </c>
      <c r="AL23" s="33">
        <v>0</v>
      </c>
      <c r="AM23" s="33">
        <v>0</v>
      </c>
      <c r="AN23" s="33">
        <v>0</v>
      </c>
      <c r="AO23" s="33">
        <v>0</v>
      </c>
      <c r="AP23" s="33">
        <v>419.25</v>
      </c>
      <c r="AQ23" s="33">
        <v>701.25</v>
      </c>
      <c r="AR23" s="33">
        <v>1120.5</v>
      </c>
      <c r="AS23" s="33">
        <v>71.8333333333333</v>
      </c>
      <c r="AT23" s="33">
        <v>87.4166666666667</v>
      </c>
      <c r="AU23" s="33">
        <v>159.25</v>
      </c>
      <c r="AV23" s="33">
        <v>865.375</v>
      </c>
      <c r="AW23" s="33">
        <v>815.79166666666697</v>
      </c>
      <c r="AX23" s="33">
        <v>1681.1666666666699</v>
      </c>
      <c r="AY23" s="33">
        <v>107.958333333333</v>
      </c>
      <c r="AZ23" s="33">
        <v>226.041666666667</v>
      </c>
      <c r="BA23" s="33">
        <v>334</v>
      </c>
    </row>
    <row r="24" spans="1:53" x14ac:dyDescent="0.25">
      <c r="A24" s="33" t="s">
        <v>89</v>
      </c>
      <c r="B24" s="35" t="s">
        <v>70</v>
      </c>
      <c r="C24" s="33">
        <v>585.06666666666695</v>
      </c>
      <c r="D24" s="33">
        <v>408.6</v>
      </c>
      <c r="E24" s="33">
        <v>993.66666666666697</v>
      </c>
      <c r="F24" s="33">
        <v>999.46666666666704</v>
      </c>
      <c r="G24" s="33">
        <v>1450.5333333333299</v>
      </c>
      <c r="H24" s="33">
        <v>2450</v>
      </c>
      <c r="I24" s="33">
        <v>1919.7666666666701</v>
      </c>
      <c r="J24" s="33">
        <v>1940.7333333333299</v>
      </c>
      <c r="K24" s="33">
        <v>3860.5</v>
      </c>
      <c r="L24" s="33">
        <v>1830.4666666666701</v>
      </c>
      <c r="M24" s="33">
        <v>1546.4</v>
      </c>
      <c r="N24" s="33">
        <v>3376.86666666667</v>
      </c>
      <c r="O24" s="33">
        <v>2554.9333333333302</v>
      </c>
      <c r="P24" s="33">
        <v>1771.6</v>
      </c>
      <c r="Q24" s="33">
        <v>4326.5333333333301</v>
      </c>
      <c r="R24" s="33">
        <v>949.26666666666699</v>
      </c>
      <c r="S24" s="33">
        <v>672.33333333333303</v>
      </c>
      <c r="T24" s="33">
        <v>1621.6</v>
      </c>
      <c r="U24" s="33">
        <v>2215.7333333333299</v>
      </c>
      <c r="V24" s="33">
        <v>1733.4</v>
      </c>
      <c r="W24" s="33">
        <v>3949.13333333333</v>
      </c>
      <c r="X24" s="33">
        <v>415.8</v>
      </c>
      <c r="Y24" s="33">
        <v>370.933333333333</v>
      </c>
      <c r="Z24" s="33">
        <v>786.73333333333301</v>
      </c>
      <c r="AA24" s="33">
        <v>2022.7666666666701</v>
      </c>
      <c r="AB24" s="33">
        <v>1696.8</v>
      </c>
      <c r="AC24" s="33">
        <v>3719.5666666666698</v>
      </c>
      <c r="AD24" s="33">
        <v>567.86666666666702</v>
      </c>
      <c r="AE24" s="33">
        <v>518.13333333333298</v>
      </c>
      <c r="AF24" s="33">
        <v>1086</v>
      </c>
      <c r="AG24" s="33">
        <v>1233.9666666666701</v>
      </c>
      <c r="AH24" s="33">
        <v>1309.1666666666699</v>
      </c>
      <c r="AI24" s="33">
        <v>2543.13333333333</v>
      </c>
      <c r="AJ24" s="33">
        <v>1497.6666666666699</v>
      </c>
      <c r="AK24" s="33">
        <v>1032.8</v>
      </c>
      <c r="AL24" s="33">
        <v>2530.4666666666699</v>
      </c>
      <c r="AM24" s="33">
        <v>180.7</v>
      </c>
      <c r="AN24" s="33">
        <v>486</v>
      </c>
      <c r="AO24" s="33">
        <v>666.7</v>
      </c>
      <c r="AP24" s="33">
        <v>7157.8666666666704</v>
      </c>
      <c r="AQ24" s="33">
        <v>906.7</v>
      </c>
      <c r="AR24" s="33">
        <v>8064.5666666666702</v>
      </c>
      <c r="AS24" s="33">
        <v>4034.7</v>
      </c>
      <c r="AT24" s="33">
        <v>299.23333333333301</v>
      </c>
      <c r="AU24" s="33">
        <v>4333.9333333333298</v>
      </c>
      <c r="AV24" s="33">
        <v>6658.0333333333301</v>
      </c>
      <c r="AW24" s="33">
        <v>565.6</v>
      </c>
      <c r="AX24" s="33">
        <v>7223.6333333333296</v>
      </c>
      <c r="AY24" s="33">
        <v>4305.8666666666704</v>
      </c>
      <c r="AZ24" s="33">
        <v>433.66666666666703</v>
      </c>
      <c r="BA24" s="33">
        <v>4739.5333333333301</v>
      </c>
    </row>
    <row r="25" spans="1:53" x14ac:dyDescent="0.25">
      <c r="A25" s="33" t="s">
        <v>89</v>
      </c>
      <c r="B25" s="35" t="s">
        <v>69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v>0</v>
      </c>
      <c r="M25" s="33">
        <v>0</v>
      </c>
      <c r="N25" s="33">
        <v>0</v>
      </c>
      <c r="O25" s="33">
        <v>0</v>
      </c>
      <c r="P25" s="33">
        <v>0</v>
      </c>
      <c r="Q25" s="33">
        <v>0</v>
      </c>
      <c r="R25" s="33">
        <v>0</v>
      </c>
      <c r="S25" s="33">
        <v>0</v>
      </c>
      <c r="T25" s="33">
        <v>0</v>
      </c>
      <c r="U25" s="33">
        <v>0</v>
      </c>
      <c r="V25" s="33">
        <v>0</v>
      </c>
      <c r="W25" s="33">
        <v>0</v>
      </c>
      <c r="X25" s="33">
        <v>0</v>
      </c>
      <c r="Y25" s="33">
        <v>0</v>
      </c>
      <c r="Z25" s="33">
        <v>0</v>
      </c>
      <c r="AA25" s="33">
        <v>0</v>
      </c>
      <c r="AB25" s="33">
        <v>0</v>
      </c>
      <c r="AC25" s="33">
        <v>0</v>
      </c>
      <c r="AD25" s="33">
        <v>0</v>
      </c>
      <c r="AE25" s="33">
        <v>0</v>
      </c>
      <c r="AF25" s="33">
        <v>0</v>
      </c>
      <c r="AG25" s="33">
        <v>0</v>
      </c>
      <c r="AH25" s="33">
        <v>0</v>
      </c>
      <c r="AI25" s="33">
        <v>0</v>
      </c>
      <c r="AJ25" s="33">
        <v>0</v>
      </c>
      <c r="AK25" s="33">
        <v>0</v>
      </c>
      <c r="AL25" s="33">
        <v>0</v>
      </c>
      <c r="AM25" s="33">
        <v>0</v>
      </c>
      <c r="AN25" s="33">
        <v>0</v>
      </c>
      <c r="AO25" s="33">
        <v>0</v>
      </c>
      <c r="AP25" s="33">
        <v>492.5</v>
      </c>
      <c r="AQ25" s="33">
        <v>731.04166666666697</v>
      </c>
      <c r="AR25" s="33">
        <v>1223.5416666666699</v>
      </c>
      <c r="AS25" s="33">
        <v>70.5833333333333</v>
      </c>
      <c r="AT25" s="33">
        <v>94.625</v>
      </c>
      <c r="AU25" s="33">
        <v>165.208333333333</v>
      </c>
      <c r="AV25" s="33">
        <v>891.20833333333303</v>
      </c>
      <c r="AW25" s="33">
        <v>786.08333333333303</v>
      </c>
      <c r="AX25" s="33">
        <v>1677.2916666666699</v>
      </c>
      <c r="AY25" s="33">
        <v>118.75</v>
      </c>
      <c r="AZ25" s="33">
        <v>221.541666666667</v>
      </c>
      <c r="BA25" s="33">
        <v>340.29166666666703</v>
      </c>
    </row>
    <row r="26" spans="1:53" x14ac:dyDescent="0.25">
      <c r="A26" s="33" t="s">
        <v>81</v>
      </c>
      <c r="B26" s="35" t="s">
        <v>70</v>
      </c>
      <c r="C26" s="33">
        <v>528.06666666666695</v>
      </c>
      <c r="D26" s="33">
        <v>431</v>
      </c>
      <c r="E26" s="33">
        <v>959.06666666666695</v>
      </c>
      <c r="F26" s="33">
        <v>915.06666666666695</v>
      </c>
      <c r="G26" s="33">
        <v>1489.3333333333301</v>
      </c>
      <c r="H26" s="33">
        <v>2404.4</v>
      </c>
      <c r="I26" s="33">
        <v>1844.2333333333299</v>
      </c>
      <c r="J26" s="33">
        <v>2064.9</v>
      </c>
      <c r="K26" s="33">
        <v>3909.13333333333</v>
      </c>
      <c r="L26" s="33">
        <v>1829.5333333333299</v>
      </c>
      <c r="M26" s="33">
        <v>1590.13333333333</v>
      </c>
      <c r="N26" s="33">
        <v>3419.6666666666702</v>
      </c>
      <c r="O26" s="33">
        <v>2286.1999999999998</v>
      </c>
      <c r="P26" s="33">
        <v>2004.2</v>
      </c>
      <c r="Q26" s="33">
        <v>4290.3999999999996</v>
      </c>
      <c r="R26" s="33">
        <v>875.8</v>
      </c>
      <c r="S26" s="33">
        <v>720.93333333333305</v>
      </c>
      <c r="T26" s="33">
        <v>1596.7333333333299</v>
      </c>
      <c r="U26" s="33">
        <v>2217.7333333333299</v>
      </c>
      <c r="V26" s="33">
        <v>1911.7333333333299</v>
      </c>
      <c r="W26" s="33">
        <v>4129.4666666666699</v>
      </c>
      <c r="X26" s="33">
        <v>389.46666666666698</v>
      </c>
      <c r="Y26" s="33">
        <v>389.53333333333302</v>
      </c>
      <c r="Z26" s="33">
        <v>779</v>
      </c>
      <c r="AA26" s="33">
        <v>1849.43333333333</v>
      </c>
      <c r="AB26" s="33">
        <v>1711.7333333333299</v>
      </c>
      <c r="AC26" s="33">
        <v>3561.1666666666702</v>
      </c>
      <c r="AD26" s="33">
        <v>542</v>
      </c>
      <c r="AE26" s="33">
        <v>568.79999999999995</v>
      </c>
      <c r="AF26" s="33">
        <v>1110.8</v>
      </c>
      <c r="AG26" s="33">
        <v>1270.2333333333299</v>
      </c>
      <c r="AH26" s="33">
        <v>1457.8</v>
      </c>
      <c r="AI26" s="33">
        <v>2728.0333333333301</v>
      </c>
      <c r="AJ26" s="33">
        <v>1454.13333333333</v>
      </c>
      <c r="AK26" s="33">
        <v>1058.86666666667</v>
      </c>
      <c r="AL26" s="33">
        <v>2513</v>
      </c>
      <c r="AM26" s="33">
        <v>241.6</v>
      </c>
      <c r="AN26" s="33">
        <v>521.1</v>
      </c>
      <c r="AO26" s="33">
        <v>762.7</v>
      </c>
      <c r="AP26" s="33">
        <v>7079.3333333333303</v>
      </c>
      <c r="AQ26" s="33">
        <v>949.46666666666704</v>
      </c>
      <c r="AR26" s="33">
        <v>8028.8</v>
      </c>
      <c r="AS26" s="33">
        <v>4019.2</v>
      </c>
      <c r="AT26" s="33">
        <v>316.2</v>
      </c>
      <c r="AU26" s="33">
        <v>4335.3999999999996</v>
      </c>
      <c r="AV26" s="33">
        <v>6733.3333333333303</v>
      </c>
      <c r="AW26" s="33">
        <v>570.86666666666702</v>
      </c>
      <c r="AX26" s="33">
        <v>7304.2</v>
      </c>
      <c r="AY26" s="33">
        <v>4370.9333333333298</v>
      </c>
      <c r="AZ26" s="33">
        <v>418.7</v>
      </c>
      <c r="BA26" s="33">
        <v>4789.6333333333296</v>
      </c>
    </row>
    <row r="27" spans="1:53" x14ac:dyDescent="0.25">
      <c r="A27" s="33" t="s">
        <v>81</v>
      </c>
      <c r="B27" s="35" t="s">
        <v>69</v>
      </c>
      <c r="C27" s="33">
        <v>0</v>
      </c>
      <c r="D27" s="33">
        <v>0</v>
      </c>
      <c r="E27" s="33">
        <v>0</v>
      </c>
      <c r="F27" s="33">
        <v>0</v>
      </c>
      <c r="G27" s="33">
        <v>0</v>
      </c>
      <c r="H27" s="33">
        <v>0</v>
      </c>
      <c r="I27" s="33">
        <v>0</v>
      </c>
      <c r="J27" s="33">
        <v>0</v>
      </c>
      <c r="K27" s="33">
        <v>0</v>
      </c>
      <c r="L27" s="33">
        <v>0</v>
      </c>
      <c r="M27" s="33">
        <v>0</v>
      </c>
      <c r="N27" s="33">
        <v>0</v>
      </c>
      <c r="O27" s="33">
        <v>0</v>
      </c>
      <c r="P27" s="33">
        <v>0</v>
      </c>
      <c r="Q27" s="33">
        <v>0</v>
      </c>
      <c r="R27" s="33">
        <v>0</v>
      </c>
      <c r="S27" s="33">
        <v>0</v>
      </c>
      <c r="T27" s="33">
        <v>0</v>
      </c>
      <c r="U27" s="33">
        <v>0</v>
      </c>
      <c r="V27" s="33">
        <v>0</v>
      </c>
      <c r="W27" s="33">
        <v>0</v>
      </c>
      <c r="X27" s="33">
        <v>0</v>
      </c>
      <c r="Y27" s="33">
        <v>0</v>
      </c>
      <c r="Z27" s="33">
        <v>0</v>
      </c>
      <c r="AA27" s="33">
        <v>0</v>
      </c>
      <c r="AB27" s="33">
        <v>0</v>
      </c>
      <c r="AC27" s="33">
        <v>0</v>
      </c>
      <c r="AD27" s="33">
        <v>0</v>
      </c>
      <c r="AE27" s="33">
        <v>0</v>
      </c>
      <c r="AF27" s="33">
        <v>0</v>
      </c>
      <c r="AG27" s="33">
        <v>0</v>
      </c>
      <c r="AH27" s="33">
        <v>0</v>
      </c>
      <c r="AI27" s="33">
        <v>0</v>
      </c>
      <c r="AJ27" s="33">
        <v>0</v>
      </c>
      <c r="AK27" s="33">
        <v>0</v>
      </c>
      <c r="AL27" s="33">
        <v>0</v>
      </c>
      <c r="AM27" s="33">
        <v>0</v>
      </c>
      <c r="AN27" s="33">
        <v>0</v>
      </c>
      <c r="AO27" s="33">
        <v>0</v>
      </c>
      <c r="AP27" s="33">
        <v>478.16666666666703</v>
      </c>
      <c r="AQ27" s="33">
        <v>669.5</v>
      </c>
      <c r="AR27" s="33">
        <v>1147.6666666666699</v>
      </c>
      <c r="AS27" s="33">
        <v>59.5</v>
      </c>
      <c r="AT27" s="33">
        <v>75.4166666666667</v>
      </c>
      <c r="AU27" s="33">
        <v>134.916666666667</v>
      </c>
      <c r="AV27" s="33">
        <v>876.04166666666697</v>
      </c>
      <c r="AW27" s="33">
        <v>749.75</v>
      </c>
      <c r="AX27" s="33">
        <v>1625.7916666666699</v>
      </c>
      <c r="AY27" s="33">
        <v>84.7083333333333</v>
      </c>
      <c r="AZ27" s="33">
        <v>187.583333333333</v>
      </c>
      <c r="BA27" s="33">
        <v>272.29166666666703</v>
      </c>
    </row>
    <row r="28" spans="1:53" x14ac:dyDescent="0.25">
      <c r="A28" s="33" t="s">
        <v>73</v>
      </c>
      <c r="B28" s="35" t="s">
        <v>70</v>
      </c>
      <c r="C28" s="33">
        <v>528.20000000000005</v>
      </c>
      <c r="D28" s="33">
        <v>406.2</v>
      </c>
      <c r="E28" s="33">
        <v>934.4</v>
      </c>
      <c r="F28" s="33">
        <v>895.8</v>
      </c>
      <c r="G28" s="33">
        <v>1588.4666666666701</v>
      </c>
      <c r="H28" s="33">
        <v>2484.2666666666701</v>
      </c>
      <c r="I28" s="33">
        <v>1860.7333333333299</v>
      </c>
      <c r="J28" s="33">
        <v>2118.36666666667</v>
      </c>
      <c r="K28" s="33">
        <v>3979.1</v>
      </c>
      <c r="L28" s="33">
        <v>1619.4</v>
      </c>
      <c r="M28" s="33">
        <v>1781.6666666666699</v>
      </c>
      <c r="N28" s="33">
        <v>3401.0666666666698</v>
      </c>
      <c r="O28" s="33">
        <v>2037.3333333333301</v>
      </c>
      <c r="P28" s="33">
        <v>2034.5333333333299</v>
      </c>
      <c r="Q28" s="33">
        <v>4071.86666666667</v>
      </c>
      <c r="R28" s="33">
        <v>794.86666666666702</v>
      </c>
      <c r="S28" s="33">
        <v>772.26666666666699</v>
      </c>
      <c r="T28" s="33">
        <v>1567.13333333333</v>
      </c>
      <c r="U28" s="33">
        <v>2036.5</v>
      </c>
      <c r="V28" s="33">
        <v>2033.13333333333</v>
      </c>
      <c r="W28" s="33">
        <v>4069.63333333333</v>
      </c>
      <c r="X28" s="33">
        <v>360.86666666666702</v>
      </c>
      <c r="Y28" s="33">
        <v>397.53333333333302</v>
      </c>
      <c r="Z28" s="33">
        <v>758.4</v>
      </c>
      <c r="AA28" s="33">
        <v>1705.4</v>
      </c>
      <c r="AB28" s="33">
        <v>1869.7</v>
      </c>
      <c r="AC28" s="33">
        <v>3575.1</v>
      </c>
      <c r="AD28" s="33">
        <v>511.4</v>
      </c>
      <c r="AE28" s="33">
        <v>563.13333333333298</v>
      </c>
      <c r="AF28" s="33">
        <v>1074.5333333333299</v>
      </c>
      <c r="AG28" s="33">
        <v>1253.5333333333299</v>
      </c>
      <c r="AH28" s="33">
        <v>1438.4</v>
      </c>
      <c r="AI28" s="33">
        <v>2691.9333333333302</v>
      </c>
      <c r="AJ28" s="33">
        <v>1267.8</v>
      </c>
      <c r="AK28" s="33">
        <v>1190.2</v>
      </c>
      <c r="AL28" s="33">
        <v>2458</v>
      </c>
      <c r="AM28" s="33">
        <v>244.8</v>
      </c>
      <c r="AN28" s="33">
        <v>524.4</v>
      </c>
      <c r="AO28" s="33">
        <v>769.2</v>
      </c>
      <c r="AP28" s="33">
        <v>6950.6</v>
      </c>
      <c r="AQ28" s="33">
        <v>943.96666666666704</v>
      </c>
      <c r="AR28" s="33">
        <v>7894.5666666666702</v>
      </c>
      <c r="AS28" s="33">
        <v>4110.2</v>
      </c>
      <c r="AT28" s="33">
        <v>256.89999999999998</v>
      </c>
      <c r="AU28" s="33">
        <v>4367.1000000000004</v>
      </c>
      <c r="AV28" s="33">
        <v>6684.2333333333299</v>
      </c>
      <c r="AW28" s="33">
        <v>558.53333333333296</v>
      </c>
      <c r="AX28" s="33">
        <v>7242.7666666666701</v>
      </c>
      <c r="AY28" s="33">
        <v>4185.9666666666699</v>
      </c>
      <c r="AZ28" s="33">
        <v>434.6</v>
      </c>
      <c r="BA28" s="33">
        <v>4620.5666666666702</v>
      </c>
    </row>
    <row r="29" spans="1:53" x14ac:dyDescent="0.25">
      <c r="A29" s="33" t="s">
        <v>73</v>
      </c>
      <c r="B29" s="35" t="s">
        <v>69</v>
      </c>
      <c r="C29" s="33">
        <v>0</v>
      </c>
      <c r="D29" s="33">
        <v>0</v>
      </c>
      <c r="E29" s="33">
        <v>0</v>
      </c>
      <c r="F29" s="33">
        <v>0</v>
      </c>
      <c r="G29" s="33">
        <v>0</v>
      </c>
      <c r="H29" s="33">
        <v>0</v>
      </c>
      <c r="I29" s="33">
        <v>0</v>
      </c>
      <c r="J29" s="33">
        <v>0</v>
      </c>
      <c r="K29" s="33">
        <v>0</v>
      </c>
      <c r="L29" s="33">
        <v>0</v>
      </c>
      <c r="M29" s="33">
        <v>0</v>
      </c>
      <c r="N29" s="33">
        <v>0</v>
      </c>
      <c r="O29" s="33">
        <v>0</v>
      </c>
      <c r="P29" s="33">
        <v>0</v>
      </c>
      <c r="Q29" s="33">
        <v>0</v>
      </c>
      <c r="R29" s="33">
        <v>0</v>
      </c>
      <c r="S29" s="33">
        <v>0</v>
      </c>
      <c r="T29" s="33">
        <v>0</v>
      </c>
      <c r="U29" s="33">
        <v>0</v>
      </c>
      <c r="V29" s="33">
        <v>0</v>
      </c>
      <c r="W29" s="33">
        <v>0</v>
      </c>
      <c r="X29" s="33">
        <v>0</v>
      </c>
      <c r="Y29" s="33">
        <v>0</v>
      </c>
      <c r="Z29" s="33">
        <v>0</v>
      </c>
      <c r="AA29" s="33">
        <v>0</v>
      </c>
      <c r="AB29" s="33">
        <v>0</v>
      </c>
      <c r="AC29" s="33">
        <v>0</v>
      </c>
      <c r="AD29" s="33">
        <v>0</v>
      </c>
      <c r="AE29" s="33">
        <v>0</v>
      </c>
      <c r="AF29" s="33">
        <v>0</v>
      </c>
      <c r="AG29" s="33">
        <v>0</v>
      </c>
      <c r="AH29" s="33">
        <v>0</v>
      </c>
      <c r="AI29" s="33">
        <v>0</v>
      </c>
      <c r="AJ29" s="33">
        <v>0</v>
      </c>
      <c r="AK29" s="33">
        <v>0</v>
      </c>
      <c r="AL29" s="33">
        <v>0</v>
      </c>
      <c r="AM29" s="33">
        <v>0</v>
      </c>
      <c r="AN29" s="33">
        <v>0</v>
      </c>
      <c r="AO29" s="33">
        <v>0</v>
      </c>
      <c r="AP29" s="33">
        <v>498.29166666666703</v>
      </c>
      <c r="AQ29" s="33">
        <v>609.54166666666697</v>
      </c>
      <c r="AR29" s="33">
        <v>1107.8333333333301</v>
      </c>
      <c r="AS29" s="33">
        <v>38.6666666666667</v>
      </c>
      <c r="AT29" s="33">
        <v>57.25</v>
      </c>
      <c r="AU29" s="33">
        <v>95.9166666666667</v>
      </c>
      <c r="AV29" s="33">
        <v>762.83333333333303</v>
      </c>
      <c r="AW29" s="33">
        <v>659.83333333333303</v>
      </c>
      <c r="AX29" s="33">
        <v>1422.6666666666699</v>
      </c>
      <c r="AY29" s="33">
        <v>93.2083333333333</v>
      </c>
      <c r="AZ29" s="33">
        <v>189.958333333333</v>
      </c>
      <c r="BA29" s="33">
        <v>283.16666666666703</v>
      </c>
    </row>
    <row r="30" spans="1:53" x14ac:dyDescent="0.25">
      <c r="A30" s="33" t="s">
        <v>74</v>
      </c>
      <c r="B30" s="35" t="s">
        <v>70</v>
      </c>
      <c r="C30" s="33">
        <v>532.20000000000005</v>
      </c>
      <c r="D30" s="33">
        <v>396.2</v>
      </c>
      <c r="E30" s="33">
        <v>928.4</v>
      </c>
      <c r="F30" s="33">
        <v>814.6</v>
      </c>
      <c r="G30" s="33">
        <v>1542.5333333333299</v>
      </c>
      <c r="H30" s="33">
        <v>2357.13333333333</v>
      </c>
      <c r="I30" s="33">
        <v>2009.43333333333</v>
      </c>
      <c r="J30" s="33">
        <v>2265.4</v>
      </c>
      <c r="K30" s="33">
        <v>4274.8333333333303</v>
      </c>
      <c r="L30" s="33">
        <v>1609.93333333333</v>
      </c>
      <c r="M30" s="33">
        <v>1724.5333333333299</v>
      </c>
      <c r="N30" s="33">
        <v>3334.4666666666699</v>
      </c>
      <c r="O30" s="33">
        <v>2023.4</v>
      </c>
      <c r="P30" s="33">
        <v>2121.6</v>
      </c>
      <c r="Q30" s="33">
        <v>4145</v>
      </c>
      <c r="R30" s="33">
        <v>840.2</v>
      </c>
      <c r="S30" s="33">
        <v>745.33333333333303</v>
      </c>
      <c r="T30" s="33">
        <v>1585.5333333333299</v>
      </c>
      <c r="U30" s="33">
        <v>1981.3333333333301</v>
      </c>
      <c r="V30" s="33">
        <v>2041.5333333333299</v>
      </c>
      <c r="W30" s="33">
        <v>4022.86666666667</v>
      </c>
      <c r="X30" s="33">
        <v>366.933333333333</v>
      </c>
      <c r="Y30" s="33">
        <v>399.4</v>
      </c>
      <c r="Z30" s="33">
        <v>766.33333333333303</v>
      </c>
      <c r="AA30" s="33">
        <v>1737.2666666666701</v>
      </c>
      <c r="AB30" s="33">
        <v>1854.7333333333299</v>
      </c>
      <c r="AC30" s="33">
        <v>3592</v>
      </c>
      <c r="AD30" s="33">
        <v>513.79999999999995</v>
      </c>
      <c r="AE30" s="33">
        <v>556.13333333333298</v>
      </c>
      <c r="AF30" s="33">
        <v>1069.93333333333</v>
      </c>
      <c r="AG30" s="33">
        <v>1190.8</v>
      </c>
      <c r="AH30" s="33">
        <v>1414.3</v>
      </c>
      <c r="AI30" s="33">
        <v>2605.1</v>
      </c>
      <c r="AJ30" s="33">
        <v>1187.7333333333299</v>
      </c>
      <c r="AK30" s="33">
        <v>1191</v>
      </c>
      <c r="AL30" s="33">
        <v>2378.7333333333299</v>
      </c>
      <c r="AM30" s="33">
        <v>276.7</v>
      </c>
      <c r="AN30" s="33">
        <v>515.9</v>
      </c>
      <c r="AO30" s="33">
        <v>792.6</v>
      </c>
      <c r="AP30" s="33">
        <v>6842</v>
      </c>
      <c r="AQ30" s="33">
        <v>950.6</v>
      </c>
      <c r="AR30" s="33">
        <v>7792.6</v>
      </c>
      <c r="AS30" s="33">
        <v>4092.8333333333298</v>
      </c>
      <c r="AT30" s="33">
        <v>253.86666666666699</v>
      </c>
      <c r="AU30" s="33">
        <v>4346.7</v>
      </c>
      <c r="AV30" s="33">
        <v>6387.6333333333296</v>
      </c>
      <c r="AW30" s="33">
        <v>559.83333333333303</v>
      </c>
      <c r="AX30" s="33">
        <v>6947.4666666666699</v>
      </c>
      <c r="AY30" s="33">
        <v>3942.1666666666702</v>
      </c>
      <c r="AZ30" s="33">
        <v>481.16666666666703</v>
      </c>
      <c r="BA30" s="33">
        <v>4423.3333333333303</v>
      </c>
    </row>
    <row r="31" spans="1:53" x14ac:dyDescent="0.25">
      <c r="A31" s="33" t="s">
        <v>74</v>
      </c>
      <c r="B31" s="35" t="s">
        <v>69</v>
      </c>
      <c r="C31" s="33">
        <v>0</v>
      </c>
      <c r="D31" s="33">
        <v>0</v>
      </c>
      <c r="E31" s="33">
        <v>0</v>
      </c>
      <c r="F31" s="33">
        <v>0</v>
      </c>
      <c r="G31" s="33">
        <v>0</v>
      </c>
      <c r="H31" s="33">
        <v>0</v>
      </c>
      <c r="I31" s="33">
        <v>0</v>
      </c>
      <c r="J31" s="33">
        <v>0</v>
      </c>
      <c r="K31" s="33">
        <v>0</v>
      </c>
      <c r="L31" s="33">
        <v>0</v>
      </c>
      <c r="M31" s="33">
        <v>0</v>
      </c>
      <c r="N31" s="33">
        <v>0</v>
      </c>
      <c r="O31" s="33">
        <v>0</v>
      </c>
      <c r="P31" s="33">
        <v>0</v>
      </c>
      <c r="Q31" s="33">
        <v>0</v>
      </c>
      <c r="R31" s="33">
        <v>0</v>
      </c>
      <c r="S31" s="33">
        <v>0</v>
      </c>
      <c r="T31" s="33">
        <v>0</v>
      </c>
      <c r="U31" s="33">
        <v>0</v>
      </c>
      <c r="V31" s="33">
        <v>0</v>
      </c>
      <c r="W31" s="33">
        <v>0</v>
      </c>
      <c r="X31" s="33">
        <v>0</v>
      </c>
      <c r="Y31" s="33">
        <v>0</v>
      </c>
      <c r="Z31" s="33">
        <v>0</v>
      </c>
      <c r="AA31" s="33">
        <v>0</v>
      </c>
      <c r="AB31" s="33">
        <v>0</v>
      </c>
      <c r="AC31" s="33">
        <v>0</v>
      </c>
      <c r="AD31" s="33">
        <v>0</v>
      </c>
      <c r="AE31" s="33">
        <v>0</v>
      </c>
      <c r="AF31" s="33">
        <v>0</v>
      </c>
      <c r="AG31" s="33">
        <v>0</v>
      </c>
      <c r="AH31" s="33">
        <v>0</v>
      </c>
      <c r="AI31" s="33">
        <v>0</v>
      </c>
      <c r="AJ31" s="33">
        <v>0</v>
      </c>
      <c r="AK31" s="33">
        <v>0</v>
      </c>
      <c r="AL31" s="33">
        <v>0</v>
      </c>
      <c r="AM31" s="33">
        <v>0</v>
      </c>
      <c r="AN31" s="33">
        <v>0</v>
      </c>
      <c r="AO31" s="33">
        <v>0</v>
      </c>
      <c r="AP31" s="33">
        <v>454.91666666666703</v>
      </c>
      <c r="AQ31" s="33">
        <v>582.83333333333303</v>
      </c>
      <c r="AR31" s="33">
        <v>1037.75</v>
      </c>
      <c r="AS31" s="33">
        <v>37.3333333333333</v>
      </c>
      <c r="AT31" s="33">
        <v>43.3333333333333</v>
      </c>
      <c r="AU31" s="33">
        <v>80.6666666666667</v>
      </c>
      <c r="AV31" s="33">
        <v>738.08333333333303</v>
      </c>
      <c r="AW31" s="33">
        <v>682.79166666666697</v>
      </c>
      <c r="AX31" s="33">
        <v>1420.875</v>
      </c>
      <c r="AY31" s="33">
        <v>77.5</v>
      </c>
      <c r="AZ31" s="33">
        <v>180.958333333333</v>
      </c>
      <c r="BA31" s="33">
        <v>258.45833333333297</v>
      </c>
    </row>
    <row r="32" spans="1:53" x14ac:dyDescent="0.25">
      <c r="A32" s="33" t="s">
        <v>75</v>
      </c>
      <c r="B32" s="35" t="s">
        <v>70</v>
      </c>
      <c r="C32" s="33">
        <v>553.6</v>
      </c>
      <c r="D32" s="33">
        <v>342.933333333333</v>
      </c>
      <c r="E32" s="33">
        <v>896.53333333333296</v>
      </c>
      <c r="F32" s="33">
        <v>740.66666666666697</v>
      </c>
      <c r="G32" s="33">
        <v>1359</v>
      </c>
      <c r="H32" s="33">
        <v>2099.6666666666702</v>
      </c>
      <c r="I32" s="33">
        <v>2050.6</v>
      </c>
      <c r="J32" s="33">
        <v>2330.1999999999998</v>
      </c>
      <c r="K32" s="33">
        <v>4380.8</v>
      </c>
      <c r="L32" s="33">
        <v>1442.93333333333</v>
      </c>
      <c r="M32" s="33">
        <v>1631.2</v>
      </c>
      <c r="N32" s="33">
        <v>3074.13333333333</v>
      </c>
      <c r="O32" s="33">
        <v>1965.36666666667</v>
      </c>
      <c r="P32" s="33">
        <v>2013.3333333333301</v>
      </c>
      <c r="Q32" s="33">
        <v>3978.7</v>
      </c>
      <c r="R32" s="33">
        <v>896.06666666666695</v>
      </c>
      <c r="S32" s="33">
        <v>727.73333333333301</v>
      </c>
      <c r="T32" s="33">
        <v>1623.8</v>
      </c>
      <c r="U32" s="33">
        <v>1929.2</v>
      </c>
      <c r="V32" s="33">
        <v>1956.1666666666699</v>
      </c>
      <c r="W32" s="33">
        <v>3885.36666666667</v>
      </c>
      <c r="X32" s="33">
        <v>326.33333333333297</v>
      </c>
      <c r="Y32" s="33">
        <v>403.066666666667</v>
      </c>
      <c r="Z32" s="33">
        <v>729.4</v>
      </c>
      <c r="AA32" s="33">
        <v>1681.86666666667</v>
      </c>
      <c r="AB32" s="33">
        <v>1817.2666666666701</v>
      </c>
      <c r="AC32" s="33">
        <v>3499.13333333333</v>
      </c>
      <c r="AD32" s="33">
        <v>477.46666666666698</v>
      </c>
      <c r="AE32" s="33">
        <v>479.46666666666698</v>
      </c>
      <c r="AF32" s="33">
        <v>956.93333333333305</v>
      </c>
      <c r="AG32" s="33">
        <v>1177.5333333333299</v>
      </c>
      <c r="AH32" s="33">
        <v>1263.8333333333301</v>
      </c>
      <c r="AI32" s="33">
        <v>2441.36666666667</v>
      </c>
      <c r="AJ32" s="33">
        <v>1158.5333333333299</v>
      </c>
      <c r="AK32" s="33">
        <v>1140.4000000000001</v>
      </c>
      <c r="AL32" s="33">
        <v>2298.9333333333302</v>
      </c>
      <c r="AM32" s="33">
        <v>287.5</v>
      </c>
      <c r="AN32" s="33">
        <v>497.9</v>
      </c>
      <c r="AO32" s="33">
        <v>785.4</v>
      </c>
      <c r="AP32" s="33">
        <v>6809.1</v>
      </c>
      <c r="AQ32" s="33">
        <v>905.1</v>
      </c>
      <c r="AR32" s="33">
        <v>7714.2</v>
      </c>
      <c r="AS32" s="33">
        <v>4044.2</v>
      </c>
      <c r="AT32" s="33">
        <v>260.22000000000003</v>
      </c>
      <c r="AU32" s="33">
        <v>4304.42</v>
      </c>
      <c r="AV32" s="33">
        <v>6187.9333333333298</v>
      </c>
      <c r="AW32" s="33">
        <v>598.23333333333301</v>
      </c>
      <c r="AX32" s="33">
        <v>6786.1666666666697</v>
      </c>
      <c r="AY32" s="33">
        <v>3911.9666666666699</v>
      </c>
      <c r="AZ32" s="33">
        <v>463.1</v>
      </c>
      <c r="BA32" s="33">
        <v>4375.0666666666702</v>
      </c>
    </row>
    <row r="33" spans="1:53" x14ac:dyDescent="0.25">
      <c r="A33" s="33" t="s">
        <v>75</v>
      </c>
      <c r="B33" s="35" t="s">
        <v>69</v>
      </c>
      <c r="C33" s="33">
        <v>0</v>
      </c>
      <c r="D33" s="33">
        <v>0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v>0</v>
      </c>
      <c r="P33" s="33">
        <v>0</v>
      </c>
      <c r="Q33" s="33">
        <v>0</v>
      </c>
      <c r="R33" s="33">
        <v>0</v>
      </c>
      <c r="S33" s="33">
        <v>0</v>
      </c>
      <c r="T33" s="33">
        <v>0</v>
      </c>
      <c r="U33" s="33">
        <v>0</v>
      </c>
      <c r="V33" s="33">
        <v>0</v>
      </c>
      <c r="W33" s="33">
        <v>0</v>
      </c>
      <c r="X33" s="33">
        <v>0</v>
      </c>
      <c r="Y33" s="33">
        <v>0</v>
      </c>
      <c r="Z33" s="33">
        <v>0</v>
      </c>
      <c r="AA33" s="33">
        <v>0</v>
      </c>
      <c r="AB33" s="33">
        <v>0</v>
      </c>
      <c r="AC33" s="33">
        <v>0</v>
      </c>
      <c r="AD33" s="33">
        <v>0</v>
      </c>
      <c r="AE33" s="33">
        <v>0</v>
      </c>
      <c r="AF33" s="33">
        <v>0</v>
      </c>
      <c r="AG33" s="33">
        <v>0</v>
      </c>
      <c r="AH33" s="33">
        <v>0</v>
      </c>
      <c r="AI33" s="33">
        <v>0</v>
      </c>
      <c r="AJ33" s="33">
        <v>0</v>
      </c>
      <c r="AK33" s="33">
        <v>0</v>
      </c>
      <c r="AL33" s="33">
        <v>0</v>
      </c>
      <c r="AM33" s="33">
        <v>0</v>
      </c>
      <c r="AN33" s="33">
        <v>0</v>
      </c>
      <c r="AO33" s="33">
        <v>0</v>
      </c>
      <c r="AP33" s="33">
        <v>414.16666666666703</v>
      </c>
      <c r="AQ33" s="33">
        <v>581.41666666666697</v>
      </c>
      <c r="AR33" s="33">
        <v>995.58333333333303</v>
      </c>
      <c r="AS33" s="33">
        <v>34.8333333333333</v>
      </c>
      <c r="AT33" s="33">
        <v>46</v>
      </c>
      <c r="AU33" s="33">
        <v>80.8333333333333</v>
      </c>
      <c r="AV33" s="33">
        <v>723.70833333333303</v>
      </c>
      <c r="AW33" s="33">
        <v>660.04166666666697</v>
      </c>
      <c r="AX33" s="33">
        <v>1383.75</v>
      </c>
      <c r="AY33" s="33">
        <v>85.75</v>
      </c>
      <c r="AZ33" s="33">
        <v>162.666666666667</v>
      </c>
      <c r="BA33" s="33">
        <v>248.416666666667</v>
      </c>
    </row>
    <row r="34" spans="1:53" x14ac:dyDescent="0.25">
      <c r="A34" s="33" t="s">
        <v>92</v>
      </c>
      <c r="B34" s="35" t="s">
        <v>70</v>
      </c>
      <c r="C34" s="87">
        <v>558.73333333333301</v>
      </c>
      <c r="D34" s="87">
        <v>337.933333333333</v>
      </c>
      <c r="E34" s="87">
        <v>896.66666666666697</v>
      </c>
      <c r="F34" s="33">
        <v>681.73333333333301</v>
      </c>
      <c r="G34" s="33">
        <v>1270.4666666666701</v>
      </c>
      <c r="H34" s="33">
        <v>1952.2</v>
      </c>
      <c r="I34" s="33">
        <v>1890.2666666666701</v>
      </c>
      <c r="J34" s="33">
        <v>2344.4333333333302</v>
      </c>
      <c r="K34" s="33">
        <v>4234.7</v>
      </c>
      <c r="L34" s="33">
        <v>1256.6666666666699</v>
      </c>
      <c r="M34" s="33">
        <v>1524.6666666666699</v>
      </c>
      <c r="N34" s="33">
        <v>2781.3333333333298</v>
      </c>
      <c r="O34" s="33">
        <v>1909.56666666667</v>
      </c>
      <c r="P34" s="33">
        <v>2000.2333333333299</v>
      </c>
      <c r="Q34" s="33">
        <v>3909.8</v>
      </c>
      <c r="R34" s="33">
        <v>879.06666666666695</v>
      </c>
      <c r="S34" s="33">
        <v>799.8</v>
      </c>
      <c r="T34" s="33">
        <v>1678.86666666667</v>
      </c>
      <c r="U34" s="33">
        <v>1738.4666666666701</v>
      </c>
      <c r="V34" s="33">
        <v>2038.8</v>
      </c>
      <c r="W34" s="33">
        <v>3777.2666666666701</v>
      </c>
      <c r="X34" s="33">
        <v>345.933333333333</v>
      </c>
      <c r="Y34" s="33">
        <v>412.86666666666702</v>
      </c>
      <c r="Z34" s="33">
        <v>758.8</v>
      </c>
      <c r="AA34" s="33">
        <v>1560.3</v>
      </c>
      <c r="AB34" s="33">
        <v>1779.0333333333299</v>
      </c>
      <c r="AC34" s="33">
        <v>3339.3333333333298</v>
      </c>
      <c r="AD34" s="33">
        <v>487.33333333333297</v>
      </c>
      <c r="AE34" s="33">
        <v>460.2</v>
      </c>
      <c r="AF34" s="33">
        <v>947.53333333333296</v>
      </c>
      <c r="AG34" s="33">
        <v>1096.2333333333299</v>
      </c>
      <c r="AH34" s="33">
        <v>1229.43333333333</v>
      </c>
      <c r="AI34" s="33">
        <v>2325.6666666666702</v>
      </c>
      <c r="AJ34" s="33">
        <v>1187.86666666667</v>
      </c>
      <c r="AK34" s="33">
        <v>1056.4000000000001</v>
      </c>
      <c r="AL34" s="33">
        <v>2244.2666666666701</v>
      </c>
      <c r="AM34" s="86">
        <v>325.06666666666666</v>
      </c>
      <c r="AN34" s="86">
        <v>601.06666666666672</v>
      </c>
      <c r="AO34" s="86">
        <v>926.13333333333333</v>
      </c>
      <c r="AP34" s="33">
        <v>6871.4333333333298</v>
      </c>
      <c r="AQ34" s="33">
        <v>920.03333333333296</v>
      </c>
      <c r="AR34" s="33">
        <v>7791.4666666666699</v>
      </c>
      <c r="AS34" s="33">
        <v>3921.1</v>
      </c>
      <c r="AT34" s="33">
        <v>277.27333333333303</v>
      </c>
      <c r="AU34" s="33">
        <v>4198.3733333333303</v>
      </c>
      <c r="AV34" s="33">
        <v>6078.9333333333298</v>
      </c>
      <c r="AW34" s="33">
        <v>553.63333333333298</v>
      </c>
      <c r="AX34" s="33">
        <v>6632.5666666666702</v>
      </c>
      <c r="AY34" s="33">
        <v>3885.13333333333</v>
      </c>
      <c r="AZ34" s="33">
        <v>463.96666666666698</v>
      </c>
      <c r="BA34" s="33">
        <v>4349.1000000000004</v>
      </c>
    </row>
    <row r="35" spans="1:53" x14ac:dyDescent="0.25">
      <c r="A35" s="33" t="s">
        <v>92</v>
      </c>
      <c r="B35" s="35" t="s">
        <v>69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v>0</v>
      </c>
      <c r="P35" s="33">
        <v>0</v>
      </c>
      <c r="Q35" s="33">
        <v>0</v>
      </c>
      <c r="R35" s="33">
        <v>0</v>
      </c>
      <c r="S35" s="33">
        <v>0</v>
      </c>
      <c r="T35" s="33">
        <v>0</v>
      </c>
      <c r="U35" s="33">
        <v>0</v>
      </c>
      <c r="V35" s="33">
        <v>0</v>
      </c>
      <c r="W35" s="33">
        <v>0</v>
      </c>
      <c r="X35" s="33">
        <v>0</v>
      </c>
      <c r="Y35" s="33">
        <v>0</v>
      </c>
      <c r="Z35" s="33">
        <v>0</v>
      </c>
      <c r="AA35" s="33">
        <v>0</v>
      </c>
      <c r="AB35" s="33">
        <v>0</v>
      </c>
      <c r="AC35" s="33">
        <v>0</v>
      </c>
      <c r="AD35" s="33">
        <v>0</v>
      </c>
      <c r="AE35" s="33">
        <v>0</v>
      </c>
      <c r="AF35" s="33">
        <v>0</v>
      </c>
      <c r="AG35" s="33">
        <v>0</v>
      </c>
      <c r="AH35" s="33">
        <v>0</v>
      </c>
      <c r="AI35" s="33">
        <v>0</v>
      </c>
      <c r="AJ35" s="33">
        <v>0</v>
      </c>
      <c r="AK35" s="33">
        <v>0</v>
      </c>
      <c r="AL35" s="33">
        <v>0</v>
      </c>
      <c r="AM35" s="33">
        <v>0</v>
      </c>
      <c r="AN35" s="33">
        <v>0</v>
      </c>
      <c r="AO35" s="33">
        <v>0</v>
      </c>
      <c r="AP35" s="33">
        <v>450.41666666666703</v>
      </c>
      <c r="AQ35" s="33">
        <v>613.91666666666697</v>
      </c>
      <c r="AR35" s="33">
        <v>1064.3333333333301</v>
      </c>
      <c r="AS35" s="33">
        <v>27.3333333333333</v>
      </c>
      <c r="AT35" s="33">
        <v>39.8333333333333</v>
      </c>
      <c r="AU35" s="33">
        <v>67.1666666666667</v>
      </c>
      <c r="AV35" s="33">
        <v>708.66666666666697</v>
      </c>
      <c r="AW35" s="33">
        <v>648.83333333333303</v>
      </c>
      <c r="AX35" s="33">
        <v>1357.5</v>
      </c>
      <c r="AY35" s="33">
        <v>70.8333333333333</v>
      </c>
      <c r="AZ35" s="33">
        <v>164.916666666667</v>
      </c>
      <c r="BA35" s="33">
        <v>235.75</v>
      </c>
    </row>
    <row r="36" spans="1:53" x14ac:dyDescent="0.25">
      <c r="A36" s="33" t="s">
        <v>96</v>
      </c>
      <c r="B36" s="35" t="s">
        <v>70</v>
      </c>
      <c r="C36" s="33">
        <v>494.46666666666698</v>
      </c>
      <c r="D36" s="33">
        <v>349.33333333333297</v>
      </c>
      <c r="E36" s="33">
        <v>843.8</v>
      </c>
      <c r="F36" s="33">
        <v>547.33333333333303</v>
      </c>
      <c r="G36" s="33">
        <v>1159.4666666666701</v>
      </c>
      <c r="H36" s="33">
        <v>1706.8</v>
      </c>
      <c r="I36" s="33">
        <v>1726.4666666666701</v>
      </c>
      <c r="J36" s="33">
        <v>2173.6</v>
      </c>
      <c r="K36" s="33">
        <v>3900.0666666666698</v>
      </c>
      <c r="L36" s="33">
        <v>1259.3333333333301</v>
      </c>
      <c r="M36" s="33">
        <v>1448.2666666666701</v>
      </c>
      <c r="N36" s="33">
        <v>2707.6</v>
      </c>
      <c r="O36" s="33">
        <v>1679.7666666666701</v>
      </c>
      <c r="P36" s="33">
        <v>1930.9666666666701</v>
      </c>
      <c r="Q36" s="33">
        <v>3610.7333333333299</v>
      </c>
      <c r="R36" s="33">
        <v>822.93333333333305</v>
      </c>
      <c r="S36" s="33">
        <v>733.6</v>
      </c>
      <c r="T36" s="33">
        <v>1556.5333333333299</v>
      </c>
      <c r="U36" s="33">
        <v>1659.56666666667</v>
      </c>
      <c r="V36" s="33">
        <v>1869.6666666666699</v>
      </c>
      <c r="W36" s="33">
        <v>3529.2333333333299</v>
      </c>
      <c r="X36" s="33">
        <v>350.33333333333297</v>
      </c>
      <c r="Y36" s="33">
        <v>372.8</v>
      </c>
      <c r="Z36" s="33">
        <v>723.13333333333298</v>
      </c>
      <c r="AA36" s="33">
        <v>1642.36666666667</v>
      </c>
      <c r="AB36" s="33">
        <v>1607.8</v>
      </c>
      <c r="AC36" s="33">
        <v>3250.1666666666702</v>
      </c>
      <c r="AD36" s="33">
        <v>408.6</v>
      </c>
      <c r="AE36" s="33">
        <v>396.86666666666702</v>
      </c>
      <c r="AF36" s="33">
        <v>805.46666666666704</v>
      </c>
      <c r="AG36" s="33">
        <v>1001.13333333333</v>
      </c>
      <c r="AH36" s="33">
        <v>1182.9000000000001</v>
      </c>
      <c r="AI36" s="33">
        <v>2184.0333333333301</v>
      </c>
      <c r="AJ36" s="33">
        <v>1105.7333333333299</v>
      </c>
      <c r="AK36" s="33">
        <v>989.33333333333303</v>
      </c>
      <c r="AL36" s="33">
        <v>2095.0666666666698</v>
      </c>
      <c r="AM36" s="33">
        <v>307.46666666666664</v>
      </c>
      <c r="AN36" s="33">
        <v>517.5333333333333</v>
      </c>
      <c r="AO36" s="33">
        <v>825</v>
      </c>
      <c r="AP36" s="33">
        <v>6828.3333333333303</v>
      </c>
      <c r="AQ36" s="33">
        <v>961.76666666666699</v>
      </c>
      <c r="AR36" s="33">
        <v>7790.1</v>
      </c>
      <c r="AS36" s="33">
        <v>3965.3</v>
      </c>
      <c r="AT36" s="33">
        <v>262.98</v>
      </c>
      <c r="AU36" s="33">
        <v>4228.28</v>
      </c>
      <c r="AV36" s="33">
        <v>6130.6666666666697</v>
      </c>
      <c r="AW36" s="33">
        <v>548.70000000000005</v>
      </c>
      <c r="AX36" s="33">
        <v>6679.3666666666704</v>
      </c>
      <c r="AY36" s="33">
        <v>3690.3333333333298</v>
      </c>
      <c r="AZ36" s="33">
        <v>482.73333333333301</v>
      </c>
      <c r="BA36" s="33">
        <v>4173.0666666666702</v>
      </c>
    </row>
    <row r="37" spans="1:53" x14ac:dyDescent="0.25">
      <c r="A37" s="33" t="s">
        <v>96</v>
      </c>
      <c r="B37" s="35" t="s">
        <v>69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v>0</v>
      </c>
      <c r="P37" s="33">
        <v>0</v>
      </c>
      <c r="Q37" s="33">
        <v>0</v>
      </c>
      <c r="R37" s="33">
        <v>0</v>
      </c>
      <c r="S37" s="33">
        <v>0</v>
      </c>
      <c r="T37" s="33">
        <v>0</v>
      </c>
      <c r="U37" s="33">
        <v>0</v>
      </c>
      <c r="V37" s="33">
        <v>0</v>
      </c>
      <c r="W37" s="33">
        <v>0</v>
      </c>
      <c r="X37" s="33">
        <v>0</v>
      </c>
      <c r="Y37" s="33">
        <v>0</v>
      </c>
      <c r="Z37" s="33">
        <v>0</v>
      </c>
      <c r="AA37" s="33">
        <v>0</v>
      </c>
      <c r="AB37" s="33">
        <v>0</v>
      </c>
      <c r="AC37" s="33">
        <v>0</v>
      </c>
      <c r="AD37" s="33">
        <v>0</v>
      </c>
      <c r="AE37" s="33">
        <v>0</v>
      </c>
      <c r="AF37" s="33">
        <v>0</v>
      </c>
      <c r="AG37" s="33">
        <v>0</v>
      </c>
      <c r="AH37" s="33">
        <v>0</v>
      </c>
      <c r="AI37" s="33">
        <v>0</v>
      </c>
      <c r="AJ37" s="33">
        <v>0</v>
      </c>
      <c r="AK37" s="33">
        <v>0</v>
      </c>
      <c r="AL37" s="33">
        <v>0</v>
      </c>
      <c r="AM37" s="33">
        <v>0</v>
      </c>
      <c r="AN37" s="33">
        <v>0</v>
      </c>
      <c r="AO37" s="33">
        <v>0</v>
      </c>
      <c r="AP37" s="33">
        <v>381.08333333333297</v>
      </c>
      <c r="AQ37" s="33">
        <v>627.83333333333303</v>
      </c>
      <c r="AR37" s="33">
        <v>1008.91666666667</v>
      </c>
      <c r="AS37" s="33">
        <v>44.5</v>
      </c>
      <c r="AT37" s="33">
        <v>41.5</v>
      </c>
      <c r="AU37" s="33">
        <v>86</v>
      </c>
      <c r="AV37" s="33">
        <v>706.54166666666697</v>
      </c>
      <c r="AW37" s="33">
        <v>587.875</v>
      </c>
      <c r="AX37" s="33">
        <v>1294.4166666666699</v>
      </c>
      <c r="AY37" s="33">
        <v>69.5833333333333</v>
      </c>
      <c r="AZ37" s="33">
        <v>176.041666666667</v>
      </c>
      <c r="BA37" s="33">
        <v>245.625</v>
      </c>
    </row>
    <row r="38" spans="1:53" s="107" customFormat="1" x14ac:dyDescent="0.25">
      <c r="A38" s="107" t="s">
        <v>102</v>
      </c>
      <c r="B38" s="108" t="s">
        <v>70</v>
      </c>
      <c r="C38">
        <v>512.4</v>
      </c>
      <c r="D38">
        <v>421.27</v>
      </c>
      <c r="E38">
        <v>933.67</v>
      </c>
      <c r="F38">
        <v>497.73</v>
      </c>
      <c r="G38">
        <v>1140.27</v>
      </c>
      <c r="H38">
        <v>1638</v>
      </c>
      <c r="I38">
        <v>1623.67</v>
      </c>
      <c r="J38">
        <v>2107.9699999999998</v>
      </c>
      <c r="K38">
        <v>3731.63</v>
      </c>
      <c r="L38">
        <v>1313.07</v>
      </c>
      <c r="M38">
        <v>1415.2</v>
      </c>
      <c r="N38">
        <v>2728.27</v>
      </c>
      <c r="O38">
        <v>1578.47</v>
      </c>
      <c r="P38">
        <v>1812.63</v>
      </c>
      <c r="Q38">
        <v>3391.1</v>
      </c>
      <c r="R38">
        <v>767.47</v>
      </c>
      <c r="S38">
        <v>695.73</v>
      </c>
      <c r="T38">
        <v>1463.2</v>
      </c>
      <c r="U38">
        <v>1527.7</v>
      </c>
      <c r="V38">
        <v>1837.23</v>
      </c>
      <c r="W38">
        <v>3364.93</v>
      </c>
      <c r="X38">
        <v>323</v>
      </c>
      <c r="Y38">
        <v>371.67</v>
      </c>
      <c r="Z38">
        <v>694.67</v>
      </c>
      <c r="AA38">
        <v>1545.43</v>
      </c>
      <c r="AB38">
        <v>1618.23</v>
      </c>
      <c r="AC38">
        <v>3163.67</v>
      </c>
      <c r="AD38">
        <v>381.13</v>
      </c>
      <c r="AE38">
        <v>414.47</v>
      </c>
      <c r="AF38">
        <v>795.6</v>
      </c>
      <c r="AG38">
        <v>1006.4</v>
      </c>
      <c r="AH38">
        <v>1178.2</v>
      </c>
      <c r="AI38">
        <v>2184.6</v>
      </c>
      <c r="AJ38">
        <v>966.53</v>
      </c>
      <c r="AK38">
        <v>980.8</v>
      </c>
      <c r="AL38">
        <v>1947.33</v>
      </c>
      <c r="AM38">
        <v>284.83333333333331</v>
      </c>
      <c r="AN38">
        <v>516.76666666666665</v>
      </c>
      <c r="AO38">
        <v>801.6</v>
      </c>
      <c r="AP38" s="107">
        <v>6656.73</v>
      </c>
      <c r="AQ38" s="107">
        <v>898.83</v>
      </c>
      <c r="AR38" s="107">
        <v>7555.57</v>
      </c>
      <c r="AS38" s="107">
        <v>3952.5666666666666</v>
      </c>
      <c r="AT38" s="107">
        <v>226.53333333333333</v>
      </c>
      <c r="AU38" s="107">
        <v>4179.1000000000004</v>
      </c>
      <c r="AV38" s="107">
        <v>6082.93</v>
      </c>
      <c r="AW38" s="107">
        <v>536.13</v>
      </c>
      <c r="AX38" s="107">
        <v>6619.07</v>
      </c>
      <c r="AY38" s="107">
        <v>3624.03</v>
      </c>
      <c r="AZ38" s="107">
        <v>462.93</v>
      </c>
      <c r="BA38" s="107">
        <v>4086.97</v>
      </c>
    </row>
    <row r="39" spans="1:53" s="107" customFormat="1" x14ac:dyDescent="0.25">
      <c r="A39" s="107" t="s">
        <v>102</v>
      </c>
      <c r="B39" s="108" t="s">
        <v>69</v>
      </c>
      <c r="C39" s="33">
        <v>0</v>
      </c>
      <c r="D39" s="33">
        <v>0</v>
      </c>
      <c r="E39" s="33">
        <v>0</v>
      </c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3">
        <v>0</v>
      </c>
      <c r="N39" s="33">
        <v>0</v>
      </c>
      <c r="O39" s="33">
        <v>0</v>
      </c>
      <c r="P39" s="33">
        <v>0</v>
      </c>
      <c r="Q39" s="33">
        <v>0</v>
      </c>
      <c r="R39" s="33">
        <v>0</v>
      </c>
      <c r="S39" s="33">
        <v>0</v>
      </c>
      <c r="T39" s="33">
        <v>0</v>
      </c>
      <c r="U39" s="33">
        <v>0</v>
      </c>
      <c r="V39" s="33">
        <v>0</v>
      </c>
      <c r="W39" s="33">
        <v>0</v>
      </c>
      <c r="X39" s="33">
        <v>0</v>
      </c>
      <c r="Y39" s="33">
        <v>0</v>
      </c>
      <c r="Z39" s="33">
        <v>0</v>
      </c>
      <c r="AA39" s="33">
        <v>0</v>
      </c>
      <c r="AB39" s="33">
        <v>0</v>
      </c>
      <c r="AC39" s="33">
        <v>0</v>
      </c>
      <c r="AD39" s="33">
        <v>0</v>
      </c>
      <c r="AE39" s="33">
        <v>0</v>
      </c>
      <c r="AF39" s="33">
        <v>0</v>
      </c>
      <c r="AG39" s="33">
        <v>0</v>
      </c>
      <c r="AH39" s="33">
        <v>0</v>
      </c>
      <c r="AI39" s="33">
        <v>0</v>
      </c>
      <c r="AJ39" s="33">
        <v>0</v>
      </c>
      <c r="AK39" s="33">
        <v>0</v>
      </c>
      <c r="AL39" s="33">
        <v>0</v>
      </c>
      <c r="AM39" s="33">
        <v>0</v>
      </c>
      <c r="AN39" s="33">
        <v>0</v>
      </c>
      <c r="AO39" s="33">
        <v>0</v>
      </c>
      <c r="AP39" s="107">
        <v>458.33</v>
      </c>
      <c r="AQ39" s="107">
        <v>630.33000000000004</v>
      </c>
      <c r="AR39" s="107">
        <v>1088.67</v>
      </c>
      <c r="AS39" s="107">
        <v>56.75</v>
      </c>
      <c r="AT39" s="107">
        <v>41.83</v>
      </c>
      <c r="AU39" s="107">
        <v>98.58</v>
      </c>
      <c r="AV39" s="107">
        <v>737.83</v>
      </c>
      <c r="AW39" s="107">
        <v>536.38</v>
      </c>
      <c r="AX39" s="107">
        <v>1274.21</v>
      </c>
      <c r="AY39" s="107">
        <v>71.5</v>
      </c>
      <c r="AZ39" s="107">
        <v>186.29</v>
      </c>
      <c r="BA39" s="107">
        <v>257.79000000000002</v>
      </c>
    </row>
  </sheetData>
  <autoFilter ref="A1:BA23" xr:uid="{00000000-0009-0000-0000-000002000000}"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08C7B3CABB664FA5328F0E353BD534" ma:contentTypeVersion="10" ma:contentTypeDescription="Create a new document." ma:contentTypeScope="" ma:versionID="73770d101286884c25535ab68d4d35e7">
  <xsd:schema xmlns:xsd="http://www.w3.org/2001/XMLSchema" xmlns:xs="http://www.w3.org/2001/XMLSchema" xmlns:p="http://schemas.microsoft.com/office/2006/metadata/properties" xmlns:ns2="148a5e49-fc42-40bb-80d5-f03000fed59d" xmlns:ns3="fa80f598-d2e1-455f-a48f-7fda25850771" targetNamespace="http://schemas.microsoft.com/office/2006/metadata/properties" ma:root="true" ma:fieldsID="c847b2b0edd0e7b7ae822deb69ea2a04" ns2:_="" ns3:_="">
    <xsd:import namespace="148a5e49-fc42-40bb-80d5-f03000fed59d"/>
    <xsd:import namespace="fa80f598-d2e1-455f-a48f-7fda25850771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48a5e49-fc42-40bb-80d5-f03000fed59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80f598-d2e1-455f-a48f-7fda2585077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FACE8DD-7D59-4B90-9331-BD16A56767DE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148a5e49-fc42-40bb-80d5-f03000fed59d"/>
    <ds:schemaRef ds:uri="http://purl.org/dc/elements/1.1/"/>
    <ds:schemaRef ds:uri="http://schemas.microsoft.com/office/2006/metadata/properties"/>
    <ds:schemaRef ds:uri="http://schemas.microsoft.com/office/infopath/2007/PartnerControls"/>
    <ds:schemaRef ds:uri="fa80f598-d2e1-455f-a48f-7fda25850771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A5D79488-BA4E-4E9D-A60F-B1E804700E4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2665234-327B-4EE7-8CC0-B931CA108B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48a5e49-fc42-40bb-80d5-f03000fed59d"/>
    <ds:schemaRef ds:uri="fa80f598-d2e1-455f-a48f-7fda2585077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Fall FTE</vt:lpstr>
      <vt:lpstr>Spring FTE</vt:lpstr>
      <vt:lpstr>Data</vt:lpstr>
    </vt:vector>
  </TitlesOfParts>
  <Company>Connecticut State University System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Braden J. Hosch</dc:creator>
  <cp:lastModifiedBy>oscar rivera</cp:lastModifiedBy>
  <cp:lastPrinted>2014-04-28T19:45:18Z</cp:lastPrinted>
  <dcterms:created xsi:type="dcterms:W3CDTF">2013-10-04T21:12:26Z</dcterms:created>
  <dcterms:modified xsi:type="dcterms:W3CDTF">2024-03-25T18:20:26Z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0x010100AE08C7B3CABB664FA5328F0E353BD534</vt:lpwstr>
  </property>
</Properties>
</file>